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426"/>
  <workbookPr/>
  <mc:AlternateContent xmlns:mc="http://schemas.openxmlformats.org/markup-compatibility/2006">
    <mc:Choice Requires="x15">
      <x15ac:absPath xmlns:x15ac="http://schemas.microsoft.com/office/spreadsheetml/2010/11/ac" url="https://d.docs.live.net/81cdafa3204c1b1f/Desktop/"/>
    </mc:Choice>
  </mc:AlternateContent>
  <xr:revisionPtr revIDLastSave="1" documentId="8_{80170A30-31CF-BB4D-ABFD-F954D56D30E7}" xr6:coauthVersionLast="45" xr6:coauthVersionMax="46" xr10:uidLastSave="{FFC293BA-54B1-4A83-8778-FDC6DDAFDB07}"/>
  <bookViews>
    <workbookView xWindow="-108" yWindow="-108" windowWidth="23256" windowHeight="12576" tabRatio="740" firstSheet="2" activeTab="8" xr2:uid="{00000000-000D-0000-FFFF-FFFF00000000}"/>
  </bookViews>
  <sheets>
    <sheet name="RKSK ANNEX I  " sheetId="50" r:id="rId1"/>
    <sheet name="RKSK ANNEX II" sheetId="51" r:id="rId2"/>
    <sheet name="RKSK ANNEX III" sheetId="52" r:id="rId3"/>
    <sheet name="RKSK ANNEX IV " sheetId="53" r:id="rId4"/>
    <sheet name="RKSK ANNEX- V" sheetId="54" r:id="rId5"/>
    <sheet name="RKSK ANNEX- VI" sheetId="55" r:id="rId6"/>
    <sheet name="RKSK ANNEX VII" sheetId="56" r:id="rId7"/>
    <sheet name="RKSK ANNEX-VIII" sheetId="57" r:id="rId8"/>
    <sheet name="RKSK ANNEX-(IX)" sheetId="111" r:id="rId9"/>
    <sheet name="Sheet1" sheetId="110" r:id="rId10"/>
  </sheets>
  <externalReferences>
    <externalReference r:id="rId11"/>
    <externalReference r:id="rId12"/>
  </externalReferences>
  <definedNames>
    <definedName name="_Fill" localSheetId="2" hidden="1">#REF!</definedName>
    <definedName name="_Fill" localSheetId="3" hidden="1">#REF!</definedName>
    <definedName name="_Fill" localSheetId="4" hidden="1">#REF!</definedName>
    <definedName name="_Fill" localSheetId="5" hidden="1">#REF!</definedName>
    <definedName name="_Fill" localSheetId="6" hidden="1">#REF!</definedName>
    <definedName name="_Fill" localSheetId="8" hidden="1">#REF!</definedName>
    <definedName name="_Fill" localSheetId="7" hidden="1">#REF!</definedName>
    <definedName name="_Fill" hidden="1">#REF!</definedName>
    <definedName name="_Key1" localSheetId="5" hidden="1">#REF!</definedName>
    <definedName name="_Key1" localSheetId="6" hidden="1">#REF!</definedName>
    <definedName name="_Key1" localSheetId="8" hidden="1">#REF!</definedName>
    <definedName name="_Key1" localSheetId="7" hidden="1">#REF!</definedName>
    <definedName name="_Key1" hidden="1">#REF!</definedName>
    <definedName name="_Sort" localSheetId="5" hidden="1">#REF!</definedName>
    <definedName name="_Sort" localSheetId="6" hidden="1">#REF!</definedName>
    <definedName name="_Sort" localSheetId="8" hidden="1">#REF!</definedName>
    <definedName name="_Sort" localSheetId="7" hidden="1">#REF!</definedName>
    <definedName name="_Sort" hidden="1">#REF!</definedName>
    <definedName name="data" localSheetId="5">#REF!</definedName>
    <definedName name="data" localSheetId="8">#REF!</definedName>
    <definedName name="data" localSheetId="7">#REF!</definedName>
    <definedName name="data">#REF!</definedName>
    <definedName name="_xlnm.Database" localSheetId="5">#REF!</definedName>
    <definedName name="_xlnm.Database" localSheetId="8">#REF!</definedName>
    <definedName name="_xlnm.Database" localSheetId="7">#REF!</definedName>
    <definedName name="_xlnm.Database">#REF!</definedName>
    <definedName name="Districts">[1]Lists3!$AR$4:$AR$79</definedName>
    <definedName name="India">[1]Lists3!$B$4:$B$40</definedName>
    <definedName name="Month">[1]Lists3!$AN$4:$AN$16</definedName>
    <definedName name="_xlnm.Print_Area" localSheetId="8">'RKSK ANNEX-(IX)'!$A$1:$I$58</definedName>
    <definedName name="_xlnm.Print_Area" localSheetId="7">'RKSK ANNEX-VIII'!$A$1:$J$59</definedName>
    <definedName name="Six_Years">'[2]Service access'!$D$10,'[2]Service access'!$D$12,'[2]Service access'!$D$14,'[2]Service access'!$D$16,'[2]Service access'!$D$18,'[2]Service access'!$D$20,'[2]Service access'!$D$22,'[2]Service access'!$D$24,'[2]Service access'!$D$26,'[2]Service access'!$D$28,'[2]Service access'!$D$30,'[2]Service access'!$D$32,'[2]Service access'!$D$34,'[2]Service access'!$D$36,'[2]Service access'!$D$38,'[2]Service access'!$D$40,'[2]Service access'!$D$42,'[2]Service access'!$D$44,'[2]Service access'!$D$46,'[2]Service access'!$D$48,'[2]Service access'!$D$50,'[2]Service access'!$D$52,'[2]Service access'!$D$54,'[2]Service access'!$D$56,'[2]Service access'!$D$58,'[2]Service access'!$D$60,'[2]Service access'!$D$62,'[2]Service access'!$D$64,'[2]Service access'!$D$66,'[2]Service access'!$D$68,'[2]Service access'!$D$70,'[2]Service access'!$D$72,'[2]Service access'!$D$74,'[2]Service access'!$D$76,'[2]Service access'!$D$78,'[2]Service access'!$D$80,'[2]Service access'!$D$82,'[2]Service access'!$D$84</definedName>
  </definedNames>
  <calcPr calcId="191028"/>
</workbook>
</file>

<file path=xl/calcChain.xml><?xml version="1.0" encoding="utf-8"?>
<calcChain xmlns="http://schemas.openxmlformats.org/spreadsheetml/2006/main">
  <c r="E23" i="111" l="1"/>
  <c r="E24" i="111"/>
  <c r="E25" i="111"/>
  <c r="E26" i="111"/>
  <c r="E27" i="111"/>
  <c r="E28" i="111"/>
  <c r="E29" i="111"/>
  <c r="E30" i="111"/>
  <c r="E31" i="111"/>
  <c r="E32" i="111"/>
  <c r="E33" i="111"/>
  <c r="E34" i="111"/>
  <c r="E22" i="111"/>
  <c r="E19" i="111"/>
  <c r="E7" i="111"/>
  <c r="E8" i="111"/>
  <c r="E9" i="111"/>
  <c r="E10" i="111"/>
  <c r="E11" i="111"/>
  <c r="E12" i="111"/>
  <c r="E13" i="111"/>
  <c r="E14" i="111"/>
  <c r="E15" i="111"/>
  <c r="E16" i="111"/>
  <c r="E17" i="111"/>
  <c r="E18" i="111"/>
  <c r="E6" i="111"/>
  <c r="L21" i="55"/>
  <c r="K21" i="55"/>
  <c r="H54" i="111" l="1"/>
  <c r="G54" i="111"/>
  <c r="F54" i="111"/>
  <c r="E54" i="111"/>
  <c r="D54" i="111"/>
  <c r="C54" i="111"/>
  <c r="H36" i="111"/>
  <c r="G36" i="111"/>
  <c r="F36" i="111"/>
  <c r="E36" i="111"/>
  <c r="D36" i="111"/>
  <c r="C36" i="111"/>
  <c r="G19" i="111"/>
  <c r="C19" i="111"/>
  <c r="G58" i="57"/>
  <c r="E58" i="57"/>
  <c r="D58" i="57"/>
  <c r="C58" i="57"/>
  <c r="H20" i="57"/>
  <c r="G20" i="57"/>
  <c r="F20" i="57"/>
  <c r="E20" i="57"/>
  <c r="D20" i="57"/>
  <c r="C20" i="57"/>
  <c r="H36" i="56"/>
  <c r="G36" i="56"/>
  <c r="F36" i="56"/>
  <c r="E36" i="56"/>
  <c r="D36" i="56"/>
  <c r="C36" i="56"/>
  <c r="H15" i="56"/>
  <c r="H17" i="56"/>
  <c r="G17" i="56"/>
  <c r="F15" i="56"/>
  <c r="F16" i="56"/>
  <c r="F17" i="56"/>
  <c r="E15" i="56"/>
  <c r="E16" i="56"/>
  <c r="E17" i="56"/>
  <c r="D17" i="56"/>
  <c r="C15" i="56"/>
  <c r="C16" i="56"/>
  <c r="C17" i="56"/>
  <c r="H10" i="56"/>
  <c r="G10" i="56"/>
  <c r="F10" i="56"/>
  <c r="E10" i="56"/>
  <c r="D10" i="56"/>
  <c r="C10" i="56"/>
  <c r="J9" i="55"/>
  <c r="J12" i="55"/>
  <c r="J21" i="55"/>
  <c r="I21" i="55"/>
  <c r="H21" i="55"/>
  <c r="G21" i="55"/>
  <c r="F21" i="55"/>
  <c r="E20" i="55"/>
  <c r="E21" i="55"/>
  <c r="D18" i="55"/>
  <c r="D21" i="55"/>
  <c r="K7" i="55"/>
  <c r="K8" i="55"/>
  <c r="K9" i="55"/>
  <c r="K12" i="55"/>
  <c r="C22" i="54"/>
  <c r="D22" i="54"/>
  <c r="E22" i="54"/>
  <c r="F22" i="54"/>
  <c r="G22" i="54"/>
  <c r="C21" i="54"/>
  <c r="D21" i="54"/>
  <c r="E21" i="54"/>
  <c r="F21" i="54"/>
  <c r="G21" i="54"/>
  <c r="D16" i="54"/>
  <c r="D15" i="54"/>
  <c r="C15" i="54"/>
  <c r="D9" i="54"/>
  <c r="D8" i="54"/>
  <c r="C8" i="54"/>
  <c r="Q19" i="53"/>
  <c r="P19" i="53"/>
  <c r="O19" i="53"/>
  <c r="N19" i="53"/>
  <c r="M19" i="53"/>
  <c r="L19" i="53"/>
  <c r="K6" i="53"/>
  <c r="K7" i="53"/>
  <c r="K8" i="53"/>
  <c r="K9" i="53"/>
  <c r="K10" i="53"/>
  <c r="K11" i="53"/>
  <c r="K12" i="53"/>
  <c r="K13" i="53"/>
  <c r="K14" i="53"/>
  <c r="K15" i="53"/>
  <c r="K16" i="53"/>
  <c r="K17" i="53"/>
  <c r="K18" i="53"/>
  <c r="K19" i="53"/>
  <c r="J19" i="53"/>
  <c r="I19" i="53"/>
  <c r="H19" i="53"/>
  <c r="G19" i="53"/>
  <c r="F19" i="53"/>
  <c r="E19" i="53"/>
  <c r="C19" i="53"/>
  <c r="AU12" i="52"/>
  <c r="AU16" i="52"/>
  <c r="AU17" i="52"/>
  <c r="AU18" i="52"/>
  <c r="AU19" i="52"/>
  <c r="AU20" i="52"/>
  <c r="AU21" i="52"/>
  <c r="AU22" i="52"/>
  <c r="AU23" i="52"/>
  <c r="AU24" i="52"/>
  <c r="AU25" i="52"/>
  <c r="AU26" i="52"/>
  <c r="AT12" i="52"/>
  <c r="AT25" i="52"/>
  <c r="AT26" i="52"/>
  <c r="AS12" i="52"/>
  <c r="AS25" i="52"/>
  <c r="AS26" i="52"/>
  <c r="AR12" i="52"/>
  <c r="AR25" i="52"/>
  <c r="AR26" i="52"/>
  <c r="AQ12" i="52"/>
  <c r="AQ25" i="52"/>
  <c r="AQ26" i="52"/>
  <c r="AP12" i="52"/>
  <c r="AP25" i="52"/>
  <c r="AP26" i="52"/>
  <c r="AO12" i="52"/>
  <c r="AO25" i="52"/>
  <c r="AO26" i="52"/>
  <c r="AN12" i="52"/>
  <c r="AN25" i="52"/>
  <c r="AN26" i="52"/>
  <c r="AM12" i="52"/>
  <c r="AM25" i="52"/>
  <c r="AM26" i="52"/>
  <c r="AL12" i="52"/>
  <c r="AL25" i="52"/>
  <c r="AL26" i="52"/>
  <c r="AK7" i="52"/>
  <c r="AK8" i="52"/>
  <c r="AK9" i="52"/>
  <c r="AK10" i="52"/>
  <c r="AK12" i="52"/>
  <c r="AK16" i="52"/>
  <c r="AK17" i="52"/>
  <c r="AK18" i="52"/>
  <c r="AK19" i="52"/>
  <c r="AK20" i="52"/>
  <c r="AK21" i="52"/>
  <c r="AK22" i="52"/>
  <c r="AK23" i="52"/>
  <c r="AK24" i="52"/>
  <c r="AK25" i="52"/>
  <c r="AK26" i="52"/>
  <c r="AJ12" i="52"/>
  <c r="AJ25" i="52"/>
  <c r="AJ26" i="52"/>
  <c r="AI12" i="52"/>
  <c r="AI25" i="52"/>
  <c r="AI26" i="52"/>
  <c r="AH12" i="52"/>
  <c r="AH25" i="52"/>
  <c r="AH26" i="52"/>
  <c r="AG12" i="52"/>
  <c r="AG25" i="52"/>
  <c r="AG26" i="52"/>
  <c r="AF12" i="52"/>
  <c r="AF25" i="52"/>
  <c r="AF26" i="52"/>
  <c r="AE12" i="52"/>
  <c r="AE25" i="52"/>
  <c r="AE26" i="52"/>
  <c r="AD12" i="52"/>
  <c r="AD25" i="52"/>
  <c r="AD26" i="52"/>
  <c r="AC12" i="52"/>
  <c r="AC25" i="52"/>
  <c r="AC26" i="52"/>
  <c r="AB12" i="52"/>
  <c r="AB25" i="52"/>
  <c r="AB26" i="52"/>
  <c r="AA12" i="52"/>
  <c r="AA25" i="52"/>
  <c r="AA26" i="52"/>
  <c r="Z12" i="52"/>
  <c r="Z25" i="52"/>
  <c r="Z26" i="52"/>
  <c r="Y12" i="52"/>
  <c r="Y25" i="52"/>
  <c r="Y26" i="52"/>
  <c r="X12" i="52"/>
  <c r="X25" i="52"/>
  <c r="X26" i="52"/>
  <c r="W12" i="52"/>
  <c r="W25" i="52"/>
  <c r="W26" i="52"/>
  <c r="V12" i="52"/>
  <c r="V25" i="52"/>
  <c r="V26" i="52"/>
  <c r="U12" i="52"/>
  <c r="U25" i="52"/>
  <c r="U26" i="52"/>
  <c r="T12" i="52"/>
  <c r="T25" i="52"/>
  <c r="T26" i="52"/>
  <c r="S12" i="52"/>
  <c r="S25" i="52"/>
  <c r="S26" i="52"/>
  <c r="R12" i="52"/>
  <c r="R25" i="52"/>
  <c r="R26" i="52"/>
  <c r="Q12" i="52"/>
  <c r="Q25" i="52"/>
  <c r="Q26" i="52"/>
  <c r="P12" i="52"/>
  <c r="P25" i="52"/>
  <c r="P26" i="52"/>
  <c r="O12" i="52"/>
  <c r="O25" i="52"/>
  <c r="O26" i="52"/>
  <c r="N12" i="52"/>
  <c r="N25" i="52"/>
  <c r="N26" i="52"/>
  <c r="M12" i="52"/>
  <c r="M25" i="52"/>
  <c r="M26" i="52"/>
  <c r="L12" i="52"/>
  <c r="L25" i="52"/>
  <c r="L26" i="52"/>
  <c r="K12" i="52"/>
  <c r="K25" i="52"/>
  <c r="K26" i="52"/>
  <c r="J12" i="52"/>
  <c r="J25" i="52"/>
  <c r="J26" i="52"/>
  <c r="I12" i="52"/>
  <c r="I25" i="52"/>
  <c r="I26" i="52"/>
  <c r="H12" i="52"/>
  <c r="H25" i="52"/>
  <c r="H26" i="52"/>
  <c r="G12" i="52"/>
  <c r="G25" i="52"/>
  <c r="G26" i="52"/>
  <c r="F12" i="52"/>
  <c r="F25" i="52"/>
  <c r="F26" i="52"/>
  <c r="E12" i="52"/>
  <c r="E25" i="52"/>
  <c r="E26" i="52"/>
  <c r="D12" i="52"/>
  <c r="D25" i="52"/>
  <c r="D26" i="52"/>
  <c r="C12" i="52"/>
  <c r="C25" i="52"/>
  <c r="C26" i="52"/>
  <c r="N25" i="51"/>
  <c r="M25" i="51"/>
  <c r="L25" i="51"/>
  <c r="K25" i="51"/>
  <c r="J25" i="51"/>
  <c r="I25" i="51"/>
  <c r="H25" i="51"/>
  <c r="G25" i="51"/>
  <c r="F25" i="51"/>
  <c r="E12" i="51"/>
  <c r="E13" i="51"/>
  <c r="E14" i="51"/>
  <c r="E15" i="51"/>
  <c r="E16" i="51"/>
  <c r="E17" i="51"/>
  <c r="E18" i="51"/>
  <c r="E19" i="51"/>
  <c r="E20" i="51"/>
  <c r="E21" i="51"/>
  <c r="E22" i="51"/>
  <c r="E23" i="51"/>
  <c r="E24" i="51"/>
  <c r="E25" i="51"/>
  <c r="K11" i="50"/>
  <c r="J11" i="50"/>
  <c r="I11" i="50"/>
</calcChain>
</file>

<file path=xl/sharedStrings.xml><?xml version="1.0" encoding="utf-8"?>
<sst xmlns="http://schemas.openxmlformats.org/spreadsheetml/2006/main" count="499" uniqueCount="210">
  <si>
    <t>RKSK  ANNEXURE-I</t>
  </si>
  <si>
    <t xml:space="preserve">STATE PROFILE </t>
  </si>
  <si>
    <t>(Annexure to be filled at State Level only)</t>
  </si>
  <si>
    <t xml:space="preserve">Adolescent girls in numbers </t>
  </si>
  <si>
    <t xml:space="preserve">Adolescent boys in numbers </t>
  </si>
  <si>
    <t xml:space="preserve">STATE ADOLESCENT HEALTH UNIT </t>
  </si>
  <si>
    <t>Approved in current year 
(Year n)</t>
  </si>
  <si>
    <t xml:space="preserve">In place </t>
  </si>
  <si>
    <t>Planned for next year
(Year n+1)</t>
  </si>
  <si>
    <t xml:space="preserve">10-14yrs </t>
  </si>
  <si>
    <t xml:space="preserve">15-19yrs </t>
  </si>
  <si>
    <t xml:space="preserve">State nodal officer </t>
  </si>
  <si>
    <t xml:space="preserve">Rural </t>
  </si>
  <si>
    <t xml:space="preserve">Programme Officer/ State level Consultant -RKSK </t>
  </si>
  <si>
    <t xml:space="preserve">Urban </t>
  </si>
  <si>
    <t xml:space="preserve">Married </t>
  </si>
  <si>
    <t xml:space="preserve">Un-married </t>
  </si>
  <si>
    <t xml:space="preserve">In-school </t>
  </si>
  <si>
    <t>Total</t>
  </si>
  <si>
    <t xml:space="preserve">Out-of-school </t>
  </si>
  <si>
    <t xml:space="preserve">TOTAL </t>
  </si>
  <si>
    <t>RKSK  ANNEXURE-II</t>
  </si>
  <si>
    <t xml:space="preserve">DISTRICT PROFILE </t>
  </si>
  <si>
    <t>(Annexures to be filled at District Level &amp; consolidated across districts at State Level)</t>
  </si>
  <si>
    <t xml:space="preserve">SNO. </t>
  </si>
  <si>
    <t xml:space="preserve">NAME OF DISTRICT SELECTED FOR  PE program implementation </t>
  </si>
  <si>
    <t>Currently implementing
(Y/N)</t>
  </si>
  <si>
    <t>District RKSK Coordinator / Consultant * 
(Y/N)</t>
  </si>
  <si>
    <t>ADOLESCENT POPULATION (TOTAL)</t>
  </si>
  <si>
    <t>ADOLESCENT POPULATION (BOYS)</t>
  </si>
  <si>
    <t>ADOLESCENT POPULATION (GIRLS)</t>
  </si>
  <si>
    <t xml:space="preserve">NO. OF BLOCKS </t>
  </si>
  <si>
    <t xml:space="preserve">NO. OF VILLAGES </t>
  </si>
  <si>
    <t>NO. OF DHs</t>
  </si>
  <si>
    <t xml:space="preserve">NO. OF SDH  </t>
  </si>
  <si>
    <t>NO. OF CHC / Block PHC</t>
  </si>
  <si>
    <t>NO. OF PHCs (sub-block level)</t>
  </si>
  <si>
    <t xml:space="preserve">NO. OF SUB-CENTRE </t>
  </si>
  <si>
    <t>Master input data forms.District details form - A10</t>
  </si>
  <si>
    <t>Master input data forms.District details form - A11</t>
  </si>
  <si>
    <t>Master input data forms.District details form - A13</t>
  </si>
  <si>
    <t>Master input data forms.District details form - A15</t>
  </si>
  <si>
    <t>Master input data forms.District details form - A14</t>
  </si>
  <si>
    <t>Master input data forms.District details form - A16</t>
  </si>
  <si>
    <t>Master input data forms.District details form - A17</t>
  </si>
  <si>
    <t>Vizianagaram</t>
  </si>
  <si>
    <t>Y</t>
  </si>
  <si>
    <t>Visakhapatnam</t>
  </si>
  <si>
    <t>N</t>
  </si>
  <si>
    <t>Kadapa</t>
  </si>
  <si>
    <t>Kurnool</t>
  </si>
  <si>
    <t>Srikakulam</t>
  </si>
  <si>
    <t>East Godavari</t>
  </si>
  <si>
    <t>West Godavari</t>
  </si>
  <si>
    <t>Krishna</t>
  </si>
  <si>
    <t>Guntur</t>
  </si>
  <si>
    <t>Prakasam</t>
  </si>
  <si>
    <t>Nellore</t>
  </si>
  <si>
    <t>Chittor</t>
  </si>
  <si>
    <t>Ananthapur</t>
  </si>
  <si>
    <t xml:space="preserve">RKSK  ANNEXURE-III: Mapping of AFHC and Counsellors </t>
  </si>
  <si>
    <t>Year n= FY 2020-21 ; Year n+1= 2021-22</t>
  </si>
  <si>
    <t>PE Districts</t>
  </si>
  <si>
    <t>SNO.</t>
  </si>
  <si>
    <t>Name of PE District</t>
  </si>
  <si>
    <t xml:space="preserve">Medical College </t>
  </si>
  <si>
    <t>District Hosppital</t>
  </si>
  <si>
    <t>Sub Divisional Hosppital</t>
  </si>
  <si>
    <t>Community Health Centre</t>
  </si>
  <si>
    <t>Primary Health Centre</t>
  </si>
  <si>
    <t xml:space="preserve">No. of Medical Colleges in district </t>
  </si>
  <si>
    <t>No. of AFHCs approved  in RoP of current FY
(year n)</t>
  </si>
  <si>
    <t xml:space="preserve">No. of AFHCs made operational till 31st Dec of the Current FY (year n) against the approvals.  </t>
  </si>
  <si>
    <t xml:space="preserve">Total No. of AFHCs in the District  i.e.old + new established in the current FY 
(year n)  </t>
  </si>
  <si>
    <t xml:space="preserve">No. of new AFHCs proposed  in PIP of 
year (n+1) </t>
  </si>
  <si>
    <t>No. of new dedicated AH counselors approved in the RoP of current FY
( year n)</t>
  </si>
  <si>
    <t xml:space="preserve">No. of new dedicated AH counselors recruited  till 31st Dec of the Current FY (year n) against the approvals. </t>
  </si>
  <si>
    <t>Total no. of dedicated AH Counselors in position i.e.  old+newly recruited in current FY (year n).</t>
  </si>
  <si>
    <t>No. of new dedicated AH counselors proposed  in PIP of
 year (n+1)</t>
  </si>
  <si>
    <t xml:space="preserve">Total no. of ICTC Counsellors in position  as on 31st Dec of the current FY 
( year n) </t>
  </si>
  <si>
    <t xml:space="preserve">No. of DH in district </t>
  </si>
  <si>
    <t xml:space="preserve">No. of SDH in district </t>
  </si>
  <si>
    <t xml:space="preserve">No. of CHCs in district </t>
  </si>
  <si>
    <t xml:space="preserve">No. of PHCs in district </t>
  </si>
  <si>
    <t>NIL</t>
  </si>
  <si>
    <t>_</t>
  </si>
  <si>
    <t>TOTAL (A)</t>
  </si>
  <si>
    <t>Non PE Districts</t>
  </si>
  <si>
    <t>Name of the Non PE  District</t>
  </si>
  <si>
    <t>SRIKAKULAM</t>
  </si>
  <si>
    <t>EAST GODAVARI</t>
  </si>
  <si>
    <t>WEST GODAVARI</t>
  </si>
  <si>
    <t>KRISHNA</t>
  </si>
  <si>
    <t>GUNTUR</t>
  </si>
  <si>
    <t>PRAKASAM</t>
  </si>
  <si>
    <t>NELLORE</t>
  </si>
  <si>
    <t>CHITTOOR</t>
  </si>
  <si>
    <t>ANATAPUR</t>
  </si>
  <si>
    <t>TOTAL (B)</t>
  </si>
  <si>
    <t>GRAND TOTAL
( A+B)</t>
  </si>
  <si>
    <t>RKSK ANNEXURE- IV: PEER EDUCATOR PROGRAMME</t>
  </si>
  <si>
    <t>S NO.</t>
  </si>
  <si>
    <t xml:space="preserve">Name of PE District </t>
  </si>
  <si>
    <t>Total no. of Blocks</t>
  </si>
  <si>
    <t xml:space="preserve">Coverage - Current year (Year n) </t>
  </si>
  <si>
    <t>Coverage - Next year (year n+1)</t>
  </si>
  <si>
    <t>Peer Educators</t>
  </si>
  <si>
    <t>Adolescent Friendly Clubs</t>
  </si>
  <si>
    <t>Adolescent Health Day</t>
  </si>
  <si>
    <t xml:space="preserve">No. of Blocks covered under PE programme </t>
  </si>
  <si>
    <t xml:space="preserve">Total No. of villages covered under PE programme </t>
  </si>
  <si>
    <t>Total no. of ASHAs in the villages covered under PE programme</t>
  </si>
  <si>
    <t xml:space="preserve">No. of Blocks proposed to be  covered under PE programme </t>
  </si>
  <si>
    <t xml:space="preserve">No. of villages proposed  to be covered under PE programme  </t>
  </si>
  <si>
    <t>Total no. of ASHAs in the villages proposed to  covered under PE programme</t>
  </si>
  <si>
    <t xml:space="preserve">No. of PE selected till 31st Dec of the current FY  (Year n) </t>
  </si>
  <si>
    <t>No. of PE proposed  to be  selected in next FY (year n+1)</t>
  </si>
  <si>
    <t xml:space="preserve">No. of AFC meetings held till 31st Dec of the current FY (Year n) </t>
  </si>
  <si>
    <t>Total no. of Sub Centres proposed in next FY (year n+1)</t>
  </si>
  <si>
    <t>No. of AFC meetings proposed  in next FY ( year n+1)</t>
  </si>
  <si>
    <t>No. of AHDs planned in current FY 
( Year n)</t>
  </si>
  <si>
    <t>No. of AHDs held  till 31st Dec of the current FY (Year n)</t>
  </si>
  <si>
    <t>No. of AHDs planned in next FY (year n+1)</t>
  </si>
  <si>
    <t>TOTAL</t>
  </si>
  <si>
    <t>RKSK ANNEXURE- V: WIFS</t>
  </si>
  <si>
    <t>(Annexure to be filled at State Level)</t>
  </si>
  <si>
    <t xml:space="preserve">A. School Beneficiary details </t>
  </si>
  <si>
    <t>WIFS: IN-SCHOOL</t>
  </si>
  <si>
    <t>Target  for current year
 (Year n)</t>
  </si>
  <si>
    <t>Achievement 
April to Dec 
(Year n)</t>
  </si>
  <si>
    <t xml:space="preserve">No. of Districts </t>
  </si>
  <si>
    <t xml:space="preserve">Total number of schools  </t>
  </si>
  <si>
    <t xml:space="preserve">Number of in-school beneficiaries (6-12th class) </t>
  </si>
  <si>
    <t xml:space="preserve">B. Out of School Beneficiary </t>
  </si>
  <si>
    <t>WIFS: OUT-OF-SCHOOL</t>
  </si>
  <si>
    <t>Target   for current year
(Year n)</t>
  </si>
  <si>
    <t xml:space="preserve">Number of AWCs </t>
  </si>
  <si>
    <t>Number of out of school adolescent girls beneficiaries</t>
  </si>
  <si>
    <t xml:space="preserve">C. Stock  Position </t>
  </si>
  <si>
    <t xml:space="preserve"> Opening balnce as on 1st April    (a)</t>
  </si>
  <si>
    <t>Received during current year
(Year n)
(b)</t>
  </si>
  <si>
    <t>Total 
(c=a+b)</t>
  </si>
  <si>
    <t>Utilisation 
(d)</t>
  </si>
  <si>
    <t>Balance Stock as on 31st Dec 
(Year n)
(e=c-d)</t>
  </si>
  <si>
    <t>Total requirement for next year
 (Year n+1)
(f)</t>
  </si>
  <si>
    <t>IFA Blue tablets</t>
  </si>
  <si>
    <t>Albendazole tablets</t>
  </si>
  <si>
    <t>RKSK ANNEXURE- VI: MHS</t>
  </si>
  <si>
    <t>SCHEME FOR PROMOTION OF MENSTRUAL HYGIENE - FUNDED THROUGH NHM  PIP</t>
  </si>
  <si>
    <t>S. No.</t>
  </si>
  <si>
    <t>Name of MHS Implementing District</t>
  </si>
  <si>
    <t>No. of Adolescent Girls covered</t>
  </si>
  <si>
    <t>No. of ASHAs covered</t>
  </si>
  <si>
    <t>No. of Packs</t>
  </si>
  <si>
    <t>Target for current year (Year n)</t>
  </si>
  <si>
    <t>Achievement</t>
  </si>
  <si>
    <t>Planned for next year (Year n+1)</t>
  </si>
  <si>
    <t>Received in current year (Year n)</t>
  </si>
  <si>
    <t>No distributed</t>
  </si>
  <si>
    <t>Required for next year (Year n+1)</t>
  </si>
  <si>
    <t>Chittoor</t>
  </si>
  <si>
    <t>Anantapur</t>
  </si>
  <si>
    <t xml:space="preserve">Muncipal Schools </t>
  </si>
  <si>
    <t>RKSK ANNEXURE VII: AFHS &amp; PE TRAINING</t>
  </si>
  <si>
    <t xml:space="preserve">A. AFHS Training </t>
  </si>
  <si>
    <t>STATE LEVEL TRAININGS OF TRAINERS (TOT)</t>
  </si>
  <si>
    <t>(Annexure should be accessible only at state level)</t>
  </si>
  <si>
    <t xml:space="preserve">MEDICAL OFFICER </t>
  </si>
  <si>
    <t>ANM/LHV</t>
  </si>
  <si>
    <t>Target for current year FY (n)</t>
  </si>
  <si>
    <t>Achievement
till 31st Dec FY (n)</t>
  </si>
  <si>
    <t>Planned for next year FY (n+1)</t>
  </si>
  <si>
    <t xml:space="preserve">NO. OF MASTER TRAINERS (Batch size of 30) </t>
  </si>
  <si>
    <t xml:space="preserve">NO. OF BATCHES </t>
  </si>
  <si>
    <t>DISTRICT LEVEL TRAININGS OF TRAINERS (TOT)</t>
  </si>
  <si>
    <t>(Annexure to be filled at each district level and software to add up the numbers in the shown output format)</t>
  </si>
  <si>
    <t xml:space="preserve">MEDICAL OFFICER ( Batch size of 30 ) </t>
  </si>
  <si>
    <t xml:space="preserve">ANM/LHV( Batch size of 30 ) </t>
  </si>
  <si>
    <t>Achievement
till 31st DecFY (n)</t>
  </si>
  <si>
    <t>Achievement
till 31st Dec (n)</t>
  </si>
  <si>
    <t xml:space="preserve">NO. OF MASTER TRAINERS </t>
  </si>
  <si>
    <t xml:space="preserve">A. PE Training </t>
  </si>
  <si>
    <t>BLOCK LEVEL and SUB BLOCK LEVEL TRAININGS FOR PEER EDUCATION PROGRAMME</t>
  </si>
  <si>
    <t>NAME OF PE IMPLEMENTING DISTRICT</t>
  </si>
  <si>
    <t xml:space="preserve">ANM/LHV( Batch size of 30  Block Level) </t>
  </si>
  <si>
    <t xml:space="preserve">PEER EDUCATORS Sub Block Level( Batch size of 40 =32 PE and 8 ASHAs ) </t>
  </si>
  <si>
    <t>RKSK ANNEXURE VIII: WIFS &amp; MHS TRAINING</t>
  </si>
  <si>
    <t xml:space="preserve">WIFS: District level training  officials from Health,  Education and ICDS </t>
  </si>
  <si>
    <t xml:space="preserve">S.NO. </t>
  </si>
  <si>
    <t>NAME OF THE DISTRICT</t>
  </si>
  <si>
    <t xml:space="preserve">District and Block level officials from Health,  Education and ICDS </t>
  </si>
  <si>
    <t>Target for current year
 (Year n)</t>
  </si>
  <si>
    <t>Planned for next year 
(Year n+1)</t>
  </si>
  <si>
    <t>Vizayanagaram</t>
  </si>
  <si>
    <t>WIFS: Block level training of AWWs and Teachers</t>
  </si>
  <si>
    <t xml:space="preserve">AWWs ( Batch size of 50 ) </t>
  </si>
  <si>
    <t xml:space="preserve">Teachers ( Batch size of 50 ) </t>
  </si>
  <si>
    <t>Achievement upto Dec 
(Year n)</t>
  </si>
  <si>
    <t>MHS: Block level training of ASHAs</t>
  </si>
  <si>
    <t>NAME OF MHS IMPLEMENTING DISTRICT</t>
  </si>
  <si>
    <t xml:space="preserve">ASHAs ( Batch size of 50 ) </t>
  </si>
  <si>
    <t>Target for current year
(Year n)</t>
  </si>
  <si>
    <t>Software will add rows for more districts, if required</t>
  </si>
  <si>
    <t>Pls put number of batches.</t>
  </si>
  <si>
    <t>RKSK ANNEXURE XI: School Health &amp; Wellness Programme under Ayushman Bharat</t>
  </si>
  <si>
    <t>NAME OF THE DISTRICT IMPLEMENTING THE PROGRAMME</t>
  </si>
  <si>
    <t>No. of Schools implementing the programme</t>
  </si>
  <si>
    <t>Orientation of School Principals</t>
  </si>
  <si>
    <t>Target batches for current year
 (Year n)</t>
  </si>
  <si>
    <t>Training  of School Health and Wellness Ambassdors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</si>
</sst>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 * #,##0.00_ ;_ * \-#,##0.00_ ;_ * &quot;-&quot;??_ ;_ @_ "/>
    <numFmt numFmtId="164" formatCode="&quot;$&quot;#,##0.00_);\(&quot;$&quot;#,##0.00\)"/>
    <numFmt numFmtId="165" formatCode="_(&quot;$&quot;* #,##0.00_);_(&quot;$&quot;* \(#,##0.00\);_(&quot;$&quot;* &quot;-&quot;??_);_(@_)"/>
    <numFmt numFmtId="166" formatCode="_(* #,##0.00_);_(* \(#,##0.00\);_(* &quot;-&quot;??_);_(@_)"/>
    <numFmt numFmtId="167" formatCode="_ &quot;Rs.&quot;\ * #,##0.00_ ;_ &quot;Rs.&quot;\ * \-#,##0.00_ ;_ &quot;Rs.&quot;\ * &quot;-&quot;??_ ;_ @_ "/>
    <numFmt numFmtId="168" formatCode="&quot;Rs.&quot;#,##0_);\(&quot;Rs.&quot;#,##0\)"/>
    <numFmt numFmtId="169" formatCode="[$-809]General"/>
    <numFmt numFmtId="170" formatCode="_(* #,##0_);_(* \(#,##0\);_(* &quot;-&quot;??_);_(@_)"/>
    <numFmt numFmtId="171" formatCode="_ * #,##0_ ;_ * \-#,##0_ ;_ * &quot;-&quot;??_ ;_ @_ "/>
    <numFmt numFmtId="172" formatCode="0_ "/>
    <numFmt numFmtId="173" formatCode="0.00_);[Red]\(0.00\)"/>
  </numFmts>
  <fonts count="45">
    <font>
      <sz val="11"/>
      <color theme="1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14"/>
      <color theme="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2"/>
      <color theme="1"/>
      <name val="Times New Roman"/>
      <charset val="134"/>
    </font>
    <font>
      <sz val="14"/>
      <color theme="1"/>
      <name val="Calibri"/>
      <charset val="134"/>
      <scheme val="minor"/>
    </font>
    <font>
      <sz val="11"/>
      <color theme="1"/>
      <name val="Calibri"/>
      <charset val="134"/>
    </font>
    <font>
      <sz val="11"/>
      <name val="Calibri"/>
      <charset val="134"/>
      <scheme val="minor"/>
    </font>
    <font>
      <sz val="11"/>
      <name val="Calibri"/>
      <charset val="134"/>
    </font>
    <font>
      <sz val="12"/>
      <color theme="1"/>
      <name val="Calibri"/>
      <charset val="134"/>
      <scheme val="minor"/>
    </font>
    <font>
      <sz val="11.5"/>
      <color theme="1"/>
      <name val="Times New Roman"/>
      <charset val="134"/>
    </font>
    <font>
      <sz val="20"/>
      <color theme="1"/>
      <name val="Calibri"/>
      <charset val="134"/>
      <scheme val="minor"/>
    </font>
    <font>
      <b/>
      <sz val="20"/>
      <color theme="1"/>
      <name val="Calibri"/>
      <charset val="134"/>
      <scheme val="minor"/>
    </font>
    <font>
      <i/>
      <sz val="14"/>
      <color theme="1"/>
      <name val="Calibri"/>
      <charset val="134"/>
      <scheme val="minor"/>
    </font>
    <font>
      <b/>
      <sz val="18"/>
      <color theme="1"/>
      <name val="Calibri"/>
      <charset val="134"/>
      <scheme val="minor"/>
    </font>
    <font>
      <b/>
      <sz val="16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strike/>
      <sz val="11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sz val="10"/>
      <color theme="1"/>
      <name val="Arial"/>
      <charset val="134"/>
    </font>
    <font>
      <sz val="11"/>
      <color theme="1"/>
      <name val="Calibri"/>
      <charset val="134"/>
      <scheme val="minor"/>
    </font>
    <font>
      <sz val="10"/>
      <name val="Arial"/>
      <charset val="134"/>
    </font>
    <font>
      <sz val="11"/>
      <color indexed="8"/>
      <name val="Calibri"/>
      <charset val="134"/>
    </font>
    <font>
      <u/>
      <sz val="11"/>
      <color indexed="12"/>
      <name val="Calibri"/>
      <charset val="134"/>
      <scheme val="minor"/>
    </font>
    <font>
      <sz val="11"/>
      <color theme="0"/>
      <name val="Calibri"/>
      <charset val="134"/>
      <scheme val="minor"/>
    </font>
    <font>
      <b/>
      <sz val="18"/>
      <color theme="3"/>
      <name val="Cambria"/>
      <charset val="134"/>
      <scheme val="major"/>
    </font>
    <font>
      <b/>
      <sz val="11"/>
      <color theme="3"/>
      <name val="Calibri"/>
      <charset val="134"/>
      <scheme val="minor"/>
    </font>
    <font>
      <b/>
      <sz val="11"/>
      <color rgb="FF3F3F3F"/>
      <name val="Calibri"/>
      <charset val="134"/>
      <scheme val="minor"/>
    </font>
    <font>
      <sz val="11"/>
      <color rgb="FF006100"/>
      <name val="Calibri"/>
      <charset val="134"/>
      <scheme val="minor"/>
    </font>
    <font>
      <sz val="10"/>
      <color indexed="8"/>
      <name val="Arial"/>
      <charset val="134"/>
    </font>
    <font>
      <sz val="11"/>
      <color rgb="FFFF0000"/>
      <name val="Calibri"/>
      <charset val="134"/>
      <scheme val="minor"/>
    </font>
    <font>
      <u/>
      <sz val="11"/>
      <color indexed="12"/>
      <name val="Arial Narrow"/>
      <charset val="134"/>
    </font>
    <font>
      <i/>
      <sz val="11"/>
      <color rgb="FF7F7F7F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000000"/>
      <name val="Calibri"/>
      <charset val="134"/>
    </font>
    <font>
      <sz val="11"/>
      <color rgb="FF9C0006"/>
      <name val="Calibri"/>
      <charset val="134"/>
      <scheme val="minor"/>
    </font>
    <font>
      <b/>
      <sz val="11"/>
      <color rgb="FFFA7D00"/>
      <name val="Calibri"/>
      <charset val="134"/>
      <scheme val="minor"/>
    </font>
    <font>
      <b/>
      <sz val="11"/>
      <color theme="0"/>
      <name val="Calibri"/>
      <charset val="134"/>
      <scheme val="minor"/>
    </font>
    <font>
      <sz val="11"/>
      <color rgb="FF9C6500"/>
      <name val="Calibri"/>
      <charset val="134"/>
      <scheme val="minor"/>
    </font>
    <font>
      <sz val="11"/>
      <color rgb="FF3F3F76"/>
      <name val="Calibri"/>
      <charset val="134"/>
      <scheme val="minor"/>
    </font>
    <font>
      <sz val="11"/>
      <color rgb="FFFA7D00"/>
      <name val="Calibri"/>
      <charset val="134"/>
      <scheme val="minor"/>
    </font>
    <font>
      <sz val="12"/>
      <name val="Arial Narrow"/>
      <charset val="134"/>
    </font>
    <font>
      <b/>
      <sz val="13"/>
      <color theme="3"/>
      <name val="Calibri"/>
      <charset val="134"/>
      <scheme val="minor"/>
    </font>
    <font>
      <u/>
      <sz val="10"/>
      <color indexed="12"/>
      <name val="Arial"/>
      <charset val="134"/>
    </font>
  </fonts>
  <fills count="5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rgb="FF000000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485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6" tint="0.59999389629810485"/>
        <bgColor rgb="FF000000"/>
      </patternFill>
    </fill>
    <fill>
      <patternFill patternType="solid">
        <fgColor theme="7" tint="0.59999389629810485"/>
        <bgColor rgb="FF000000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45066682943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170">
    <xf numFmtId="0" fontId="0" fillId="0" borderId="0"/>
    <xf numFmtId="43" fontId="21" fillId="0" borderId="0" applyFont="0" applyFill="0" applyBorder="0" applyAlignment="0" applyProtection="0"/>
    <xf numFmtId="9" fontId="21" fillId="0" borderId="0" applyFont="0" applyFill="0" applyBorder="0" applyAlignment="0" applyProtection="0">
      <alignment vertical="center"/>
    </xf>
    <xf numFmtId="0" fontId="22" fillId="0" borderId="0"/>
    <xf numFmtId="0" fontId="22" fillId="0" borderId="0"/>
    <xf numFmtId="0" fontId="22" fillId="0" borderId="0"/>
    <xf numFmtId="0" fontId="21" fillId="42" borderId="0" applyNumberFormat="0" applyBorder="0" applyAlignment="0" applyProtection="0"/>
    <xf numFmtId="164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5" fillId="41" borderId="0" applyNumberFormat="0" applyBorder="0" applyAlignment="0" applyProtection="0"/>
    <xf numFmtId="166" fontId="22" fillId="0" borderId="0" applyFont="0" applyFill="0" applyBorder="0" applyAlignment="0" applyProtection="0"/>
    <xf numFmtId="170" fontId="23" fillId="0" borderId="0" applyFont="0" applyFill="0" applyBorder="0" applyAlignment="0" applyProtection="0"/>
    <xf numFmtId="0" fontId="21" fillId="34" borderId="0" applyNumberFormat="0" applyBorder="0" applyAlignment="0" applyProtection="0"/>
    <xf numFmtId="0" fontId="26" fillId="0" borderId="0" applyNumberFormat="0" applyFill="0" applyBorder="0" applyAlignment="0" applyProtection="0"/>
    <xf numFmtId="0" fontId="21" fillId="0" borderId="0"/>
    <xf numFmtId="0" fontId="21" fillId="30" borderId="0" applyNumberFormat="0" applyBorder="0" applyAlignment="0" applyProtection="0"/>
    <xf numFmtId="0" fontId="21" fillId="36" borderId="0" applyNumberFormat="0" applyBorder="0" applyAlignment="0" applyProtection="0"/>
    <xf numFmtId="0" fontId="25" fillId="51" borderId="0" applyNumberFormat="0" applyBorder="0" applyAlignment="0" applyProtection="0"/>
    <xf numFmtId="0" fontId="25" fillId="31" borderId="0" applyNumberFormat="0" applyBorder="0" applyAlignment="0" applyProtection="0"/>
    <xf numFmtId="0" fontId="21" fillId="0" borderId="0"/>
    <xf numFmtId="0" fontId="21" fillId="40" borderId="0" applyNumberFormat="0" applyBorder="0" applyAlignment="0" applyProtection="0"/>
    <xf numFmtId="0" fontId="21" fillId="48" borderId="0" applyNumberFormat="0" applyBorder="0" applyAlignment="0" applyProtection="0"/>
    <xf numFmtId="0" fontId="25" fillId="46" borderId="0" applyNumberFormat="0" applyBorder="0" applyAlignment="0" applyProtection="0"/>
    <xf numFmtId="0" fontId="21" fillId="35" borderId="0" applyNumberFormat="0" applyBorder="0" applyAlignment="0" applyProtection="0"/>
    <xf numFmtId="0" fontId="25" fillId="47" borderId="0" applyNumberFormat="0" applyBorder="0" applyAlignment="0" applyProtection="0"/>
    <xf numFmtId="0" fontId="21" fillId="38" borderId="0" applyNumberFormat="0" applyBorder="0" applyAlignment="0" applyProtection="0"/>
    <xf numFmtId="0" fontId="21" fillId="32" borderId="0" applyNumberFormat="0" applyBorder="0" applyAlignment="0" applyProtection="0"/>
    <xf numFmtId="0" fontId="21" fillId="39" borderId="0" applyNumberFormat="0" applyBorder="0" applyAlignment="0" applyProtection="0"/>
    <xf numFmtId="0" fontId="21" fillId="43" borderId="0" applyNumberFormat="0" applyBorder="0" applyAlignment="0" applyProtection="0"/>
    <xf numFmtId="0" fontId="21" fillId="50" borderId="0" applyNumberFormat="0" applyBorder="0" applyAlignment="0" applyProtection="0"/>
    <xf numFmtId="0" fontId="25" fillId="33" borderId="0" applyNumberFormat="0" applyBorder="0" applyAlignment="0" applyProtection="0"/>
    <xf numFmtId="0" fontId="25" fillId="37" borderId="0" applyNumberFormat="0" applyBorder="0" applyAlignment="0" applyProtection="0"/>
    <xf numFmtId="0" fontId="25" fillId="52" borderId="0" applyNumberFormat="0" applyBorder="0" applyAlignment="0" applyProtection="0"/>
    <xf numFmtId="0" fontId="22" fillId="0" borderId="0" applyFont="0" applyFill="0" applyBorder="0" applyAlignment="0" applyProtection="0"/>
    <xf numFmtId="0" fontId="25" fillId="53" borderId="0" applyNumberFormat="0" applyBorder="0" applyAlignment="0" applyProtection="0"/>
    <xf numFmtId="0" fontId="25" fillId="54" borderId="0" applyNumberFormat="0" applyBorder="0" applyAlignment="0" applyProtection="0"/>
    <xf numFmtId="0" fontId="25" fillId="22" borderId="0" applyNumberFormat="0" applyBorder="0" applyAlignment="0" applyProtection="0"/>
    <xf numFmtId="0" fontId="25" fillId="23" borderId="0" applyNumberFormat="0" applyBorder="0" applyAlignment="0" applyProtection="0"/>
    <xf numFmtId="0" fontId="36" fillId="55" borderId="0" applyNumberFormat="0" applyBorder="0" applyAlignment="0" applyProtection="0"/>
    <xf numFmtId="0" fontId="37" fillId="44" borderId="27" applyNumberFormat="0" applyAlignment="0" applyProtection="0"/>
    <xf numFmtId="0" fontId="22" fillId="0" borderId="0"/>
    <xf numFmtId="0" fontId="38" fillId="56" borderId="25" applyNumberFormat="0" applyAlignment="0" applyProtection="0"/>
    <xf numFmtId="0" fontId="21" fillId="0" borderId="0"/>
    <xf numFmtId="0" fontId="22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0" fontId="22" fillId="0" borderId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>
      <alignment vertical="top"/>
    </xf>
    <xf numFmtId="0" fontId="22" fillId="0" borderId="0"/>
    <xf numFmtId="0" fontId="39" fillId="57" borderId="0" applyNumberFormat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2" fillId="0" borderId="0"/>
    <xf numFmtId="43" fontId="21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3" fillId="0" borderId="0" applyFont="0" applyFill="0" applyBorder="0" applyAlignment="0" applyProtection="0"/>
    <xf numFmtId="166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70" fontId="23" fillId="0" borderId="0" applyFont="0" applyFill="0" applyBorder="0" applyAlignment="0" applyProtection="0"/>
    <xf numFmtId="168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43" fontId="23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41" fillId="0" borderId="26" applyNumberFormat="0" applyFill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69" fontId="35" fillId="0" borderId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66" fontId="21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3" fillId="0" borderId="0" applyFont="0" applyFill="0" applyBorder="0" applyAlignment="0" applyProtection="0"/>
    <xf numFmtId="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166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2" fillId="0" borderId="0" applyFont="0" applyFill="0" applyBorder="0" applyAlignment="0" applyProtection="0"/>
    <xf numFmtId="0" fontId="29" fillId="45" borderId="0" applyNumberFormat="0" applyBorder="0" applyAlignment="0" applyProtection="0"/>
    <xf numFmtId="0" fontId="22" fillId="0" borderId="0" applyFont="0" applyFill="0" applyBorder="0" applyAlignment="0" applyProtection="0"/>
    <xf numFmtId="166" fontId="23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2" fillId="0" borderId="0" applyFont="0" applyFill="0" applyBorder="0" applyAlignment="0" applyProtection="0"/>
    <xf numFmtId="0" fontId="24" fillId="0" borderId="0" applyNumberFormat="0" applyFill="0" applyBorder="0" applyAlignment="0" applyProtection="0">
      <alignment horizontal="left" indent="1"/>
    </xf>
    <xf numFmtId="165" fontId="22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31" applyNumberFormat="0" applyFill="0" applyAlignment="0" applyProtection="0"/>
    <xf numFmtId="0" fontId="43" fillId="0" borderId="32" applyNumberFormat="0" applyFill="0" applyAlignment="0" applyProtection="0"/>
    <xf numFmtId="0" fontId="27" fillId="0" borderId="28" applyNumberFormat="0" applyFill="0" applyAlignment="0" applyProtection="0"/>
    <xf numFmtId="0" fontId="27" fillId="0" borderId="0" applyNumberFormat="0" applyFill="0" applyBorder="0" applyAlignment="0" applyProtection="0"/>
    <xf numFmtId="0" fontId="44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/>
    <xf numFmtId="0" fontId="40" fillId="58" borderId="27" applyNumberFormat="0" applyAlignment="0" applyProtection="0"/>
    <xf numFmtId="0" fontId="22" fillId="0" borderId="0"/>
    <xf numFmtId="0" fontId="22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/>
    <xf numFmtId="0" fontId="21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>
      <alignment vertical="top"/>
    </xf>
    <xf numFmtId="0" fontId="21" fillId="0" borderId="0"/>
    <xf numFmtId="0" fontId="22" fillId="0" borderId="0"/>
    <xf numFmtId="0" fontId="42" fillId="0" borderId="0"/>
    <xf numFmtId="0" fontId="7" fillId="0" borderId="0"/>
    <xf numFmtId="0" fontId="22" fillId="0" borderId="0">
      <alignment vertical="top"/>
    </xf>
    <xf numFmtId="0" fontId="22" fillId="0" borderId="0"/>
    <xf numFmtId="0" fontId="21" fillId="0" borderId="0"/>
    <xf numFmtId="0" fontId="22" fillId="0" borderId="0">
      <alignment vertical="top"/>
    </xf>
    <xf numFmtId="0" fontId="21" fillId="0" borderId="0"/>
    <xf numFmtId="0" fontId="21" fillId="0" borderId="0"/>
    <xf numFmtId="0" fontId="21" fillId="0" borderId="0"/>
    <xf numFmtId="0" fontId="21" fillId="0" borderId="0"/>
    <xf numFmtId="0" fontId="22" fillId="0" borderId="0"/>
    <xf numFmtId="0" fontId="23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1" fillId="0" borderId="0"/>
    <xf numFmtId="0" fontId="22" fillId="0" borderId="0">
      <alignment vertical="top"/>
    </xf>
    <xf numFmtId="0" fontId="21" fillId="0" borderId="0"/>
    <xf numFmtId="0" fontId="22" fillId="0" borderId="0"/>
    <xf numFmtId="0" fontId="22" fillId="0" borderId="0">
      <alignment vertical="top"/>
    </xf>
    <xf numFmtId="0" fontId="22" fillId="0" borderId="0">
      <alignment vertical="top"/>
    </xf>
    <xf numFmtId="0" fontId="22" fillId="0" borderId="0"/>
    <xf numFmtId="0" fontId="22" fillId="0" borderId="0"/>
    <xf numFmtId="0" fontId="22" fillId="0" borderId="0"/>
    <xf numFmtId="0" fontId="28" fillId="44" borderId="29" applyNumberFormat="0" applyAlignment="0" applyProtection="0"/>
    <xf numFmtId="9" fontId="22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30" fillId="0" borderId="0">
      <alignment vertical="top"/>
    </xf>
    <xf numFmtId="0" fontId="1" fillId="0" borderId="30" applyNumberFormat="0" applyFill="0" applyAlignment="0" applyProtection="0"/>
    <xf numFmtId="0" fontId="31" fillId="0" borderId="0" applyNumberFormat="0" applyFill="0" applyBorder="0" applyAlignment="0" applyProtection="0"/>
    <xf numFmtId="0" fontId="22" fillId="49" borderId="0"/>
  </cellStyleXfs>
  <cellXfs count="285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Font="1" applyAlignment="1">
      <alignment vertical="center" wrapText="1"/>
    </xf>
    <xf numFmtId="0" fontId="1" fillId="0" borderId="0" xfId="0" applyFont="1" applyFill="1" applyBorder="1" applyAlignment="1"/>
    <xf numFmtId="0" fontId="1" fillId="3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left" wrapText="1"/>
    </xf>
    <xf numFmtId="0" fontId="4" fillId="0" borderId="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0" fillId="6" borderId="0" xfId="0" applyFont="1" applyFill="1" applyAlignment="1">
      <alignment vertical="center" wrapText="1"/>
    </xf>
    <xf numFmtId="0" fontId="0" fillId="0" borderId="0" xfId="0" applyFont="1" applyAlignment="1"/>
    <xf numFmtId="0" fontId="1" fillId="0" borderId="0" xfId="0" applyFont="1" applyFill="1" applyAlignment="1">
      <alignment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1" fillId="11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1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>
      <alignment horizontal="center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0" fillId="0" borderId="2" xfId="0" applyNumberFormat="1" applyFont="1" applyBorder="1" applyAlignment="1">
      <alignment horizontal="center" vertical="center" wrapText="1"/>
    </xf>
    <xf numFmtId="0" fontId="0" fillId="6" borderId="0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3" fontId="0" fillId="0" borderId="2" xfId="0" applyNumberForma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 wrapText="1"/>
    </xf>
    <xf numFmtId="3" fontId="0" fillId="0" borderId="2" xfId="0" applyNumberFormat="1" applyBorder="1"/>
    <xf numFmtId="1" fontId="0" fillId="0" borderId="2" xfId="0" applyNumberFormat="1" applyBorder="1" applyAlignment="1">
      <alignment horizontal="center" vertical="center" wrapText="1"/>
    </xf>
    <xf numFmtId="171" fontId="1" fillId="0" borderId="2" xfId="1" applyNumberFormat="1" applyFont="1" applyBorder="1" applyAlignment="1">
      <alignment horizontal="center"/>
    </xf>
    <xf numFmtId="171" fontId="0" fillId="0" borderId="2" xfId="1" applyNumberFormat="1" applyFont="1" applyBorder="1"/>
    <xf numFmtId="0" fontId="1" fillId="0" borderId="7" xfId="0" applyFont="1" applyBorder="1" applyAlignment="1">
      <alignment horizontal="center" vertical="center" wrapText="1"/>
    </xf>
    <xf numFmtId="171" fontId="0" fillId="0" borderId="2" xfId="1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6" borderId="2" xfId="0" applyFont="1" applyFill="1" applyBorder="1" applyAlignment="1">
      <alignment horizontal="center" wrapText="1"/>
    </xf>
    <xf numFmtId="1" fontId="0" fillId="0" borderId="7" xfId="0" applyNumberForma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4" borderId="19" xfId="0" applyFont="1" applyFill="1" applyBorder="1" applyAlignment="1">
      <alignment horizontal="center" vertical="center" wrapText="1"/>
    </xf>
    <xf numFmtId="1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20" xfId="0" applyFont="1" applyFill="1" applyBorder="1" applyAlignment="1">
      <alignment horizontal="left" vertical="center" wrapText="1"/>
    </xf>
    <xf numFmtId="0" fontId="1" fillId="12" borderId="1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1" fillId="14" borderId="2" xfId="0" applyFont="1" applyFill="1" applyBorder="1" applyAlignment="1">
      <alignment horizontal="center" vertical="center" wrapText="1"/>
    </xf>
    <xf numFmtId="0" fontId="1" fillId="15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 wrapText="1"/>
    </xf>
    <xf numFmtId="171" fontId="7" fillId="0" borderId="2" xfId="1" applyNumberFormat="1" applyFont="1" applyFill="1" applyBorder="1" applyAlignment="1">
      <alignment horizontal="left" vertical="center" wrapText="1"/>
    </xf>
    <xf numFmtId="171" fontId="7" fillId="0" borderId="2" xfId="1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" fillId="15" borderId="14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7" fillId="0" borderId="14" xfId="0" applyFont="1" applyBorder="1" applyAlignment="1">
      <alignment horizontal="left" vertical="center" wrapText="1"/>
    </xf>
    <xf numFmtId="3" fontId="8" fillId="0" borderId="2" xfId="0" applyNumberFormat="1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3" fontId="9" fillId="0" borderId="16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16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wrapText="1"/>
    </xf>
    <xf numFmtId="0" fontId="8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right" vertical="center"/>
    </xf>
    <xf numFmtId="0" fontId="1" fillId="12" borderId="2" xfId="0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0" fontId="1" fillId="17" borderId="2" xfId="0" applyFont="1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1" fontId="0" fillId="0" borderId="2" xfId="0" applyNumberFormat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2" fillId="0" borderId="0" xfId="0" applyFont="1"/>
    <xf numFmtId="0" fontId="1" fillId="0" borderId="0" xfId="0" applyFont="1"/>
    <xf numFmtId="0" fontId="0" fillId="0" borderId="0" xfId="0" applyFont="1"/>
    <xf numFmtId="0" fontId="1" fillId="19" borderId="2" xfId="0" applyFont="1" applyFill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left" wrapText="1"/>
    </xf>
    <xf numFmtId="0" fontId="0" fillId="6" borderId="2" xfId="0" applyFill="1" applyBorder="1" applyAlignment="1">
      <alignment horizontal="center" wrapText="1"/>
    </xf>
    <xf numFmtId="0" fontId="0" fillId="20" borderId="2" xfId="0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0" fillId="0" borderId="2" xfId="0" applyFill="1" applyBorder="1" applyAlignment="1">
      <alignment vertical="center"/>
    </xf>
    <xf numFmtId="0" fontId="0" fillId="6" borderId="2" xfId="0" applyFont="1" applyFill="1" applyBorder="1" applyAlignment="1">
      <alignment horizontal="left" wrapText="1"/>
    </xf>
    <xf numFmtId="0" fontId="0" fillId="0" borderId="2" xfId="0" applyFont="1" applyFill="1" applyBorder="1" applyAlignment="1">
      <alignment horizontal="left" wrapText="1"/>
    </xf>
    <xf numFmtId="0" fontId="1" fillId="21" borderId="2" xfId="0" applyFont="1" applyFill="1" applyBorder="1"/>
    <xf numFmtId="0" fontId="1" fillId="21" borderId="2" xfId="0" applyFont="1" applyFill="1" applyBorder="1" applyAlignment="1">
      <alignment horizontal="center" vertical="center" wrapText="1"/>
    </xf>
    <xf numFmtId="0" fontId="1" fillId="22" borderId="2" xfId="0" applyFont="1" applyFill="1" applyBorder="1"/>
    <xf numFmtId="0" fontId="1" fillId="22" borderId="2" xfId="0" applyFont="1" applyFill="1" applyBorder="1" applyAlignment="1">
      <alignment horizontal="center" vertical="center" wrapText="1"/>
    </xf>
    <xf numFmtId="0" fontId="0" fillId="23" borderId="2" xfId="0" applyFont="1" applyFill="1" applyBorder="1"/>
    <xf numFmtId="0" fontId="16" fillId="23" borderId="2" xfId="0" applyFont="1" applyFill="1" applyBorder="1" applyAlignment="1">
      <alignment wrapText="1"/>
    </xf>
    <xf numFmtId="0" fontId="1" fillId="24" borderId="2" xfId="0" applyFont="1" applyFill="1" applyBorder="1" applyAlignment="1">
      <alignment horizontal="center" vertical="top" wrapText="1"/>
    </xf>
    <xf numFmtId="0" fontId="1" fillId="24" borderId="2" xfId="0" applyFont="1" applyFill="1" applyBorder="1" applyAlignment="1">
      <alignment horizontal="left" vertical="top" wrapText="1"/>
    </xf>
    <xf numFmtId="0" fontId="0" fillId="0" borderId="2" xfId="0" applyFont="1" applyBorder="1"/>
    <xf numFmtId="0" fontId="1" fillId="25" borderId="2" xfId="0" applyFont="1" applyFill="1" applyBorder="1" applyAlignment="1">
      <alignment horizontal="center" vertical="top" wrapText="1"/>
    </xf>
    <xf numFmtId="0" fontId="1" fillId="25" borderId="2" xfId="0" applyFont="1" applyFill="1" applyBorder="1" applyAlignment="1">
      <alignment horizontal="left" vertical="top" wrapText="1"/>
    </xf>
    <xf numFmtId="0" fontId="8" fillId="0" borderId="2" xfId="0" applyFont="1" applyBorder="1" applyAlignment="1">
      <alignment horizontal="center"/>
    </xf>
    <xf numFmtId="0" fontId="1" fillId="26" borderId="2" xfId="0" applyFont="1" applyFill="1" applyBorder="1" applyAlignment="1">
      <alignment horizontal="center" vertical="top" wrapText="1"/>
    </xf>
    <xf numFmtId="0" fontId="1" fillId="26" borderId="2" xfId="0" applyFont="1" applyFill="1" applyBorder="1" applyAlignment="1">
      <alignment horizontal="left" vertical="top" wrapText="1"/>
    </xf>
    <xf numFmtId="0" fontId="1" fillId="27" borderId="2" xfId="0" applyFont="1" applyFill="1" applyBorder="1" applyAlignment="1">
      <alignment horizontal="left" vertical="top" wrapText="1"/>
    </xf>
    <xf numFmtId="0" fontId="1" fillId="27" borderId="2" xfId="0" applyFont="1" applyFill="1" applyBorder="1" applyAlignment="1">
      <alignment horizontal="center" vertical="top" wrapText="1"/>
    </xf>
    <xf numFmtId="0" fontId="0" fillId="12" borderId="2" xfId="0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7" fillId="28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wrapText="1"/>
    </xf>
    <xf numFmtId="0" fontId="0" fillId="20" borderId="2" xfId="0" applyFill="1" applyBorder="1" applyAlignment="1">
      <alignment wrapText="1"/>
    </xf>
    <xf numFmtId="0" fontId="0" fillId="0" borderId="2" xfId="0" applyFill="1" applyBorder="1" applyAlignment="1">
      <alignment vertical="center" wrapText="1"/>
    </xf>
    <xf numFmtId="0" fontId="0" fillId="20" borderId="2" xfId="0" applyFill="1" applyBorder="1" applyAlignment="1">
      <alignment vertical="center" wrapText="1"/>
    </xf>
    <xf numFmtId="0" fontId="0" fillId="20" borderId="2" xfId="0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wrapText="1"/>
    </xf>
    <xf numFmtId="0" fontId="17" fillId="14" borderId="2" xfId="0" applyFont="1" applyFill="1" applyBorder="1" applyAlignment="1">
      <alignment horizontal="center" vertical="center" wrapText="1"/>
    </xf>
    <xf numFmtId="0" fontId="18" fillId="20" borderId="2" xfId="0" applyFont="1" applyFill="1" applyBorder="1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Font="1" applyAlignment="1">
      <alignment horizontal="left" vertical="top" wrapText="1"/>
    </xf>
    <xf numFmtId="0" fontId="17" fillId="4" borderId="2" xfId="0" applyFont="1" applyFill="1" applyBorder="1" applyAlignment="1">
      <alignment horizontal="left" vertical="top" wrapText="1"/>
    </xf>
    <xf numFmtId="0" fontId="1" fillId="13" borderId="2" xfId="0" applyFont="1" applyFill="1" applyBorder="1" applyAlignment="1">
      <alignment horizontal="left" vertical="top" wrapText="1"/>
    </xf>
    <xf numFmtId="17" fontId="17" fillId="4" borderId="2" xfId="0" applyNumberFormat="1" applyFont="1" applyFill="1" applyBorder="1" applyAlignment="1">
      <alignment horizontal="left" vertical="top" wrapText="1"/>
    </xf>
    <xf numFmtId="0" fontId="0" fillId="0" borderId="2" xfId="0" applyFont="1" applyFill="1" applyBorder="1" applyAlignment="1">
      <alignment horizontal="left" vertical="top" wrapText="1"/>
    </xf>
    <xf numFmtId="0" fontId="19" fillId="0" borderId="7" xfId="0" applyFont="1" applyFill="1" applyBorder="1" applyAlignment="1">
      <alignment horizontal="left" vertical="top" wrapText="1"/>
    </xf>
    <xf numFmtId="0" fontId="19" fillId="0" borderId="2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7" fillId="0" borderId="2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horizontal="left" wrapText="1"/>
    </xf>
    <xf numFmtId="173" fontId="4" fillId="0" borderId="0" xfId="0" applyNumberFormat="1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20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wrapText="1"/>
    </xf>
    <xf numFmtId="9" fontId="0" fillId="0" borderId="0" xfId="2" applyFont="1" applyAlignment="1">
      <alignment horizontal="left" vertical="top" wrapText="1"/>
    </xf>
    <xf numFmtId="0" fontId="0" fillId="29" borderId="2" xfId="0" applyFont="1" applyFill="1" applyBorder="1" applyAlignment="1">
      <alignment horizontal="left" vertical="top" wrapText="1"/>
    </xf>
    <xf numFmtId="0" fontId="0" fillId="6" borderId="2" xfId="0" applyFont="1" applyFill="1" applyBorder="1" applyAlignment="1">
      <alignment horizontal="left" vertical="top" wrapText="1"/>
    </xf>
    <xf numFmtId="0" fontId="0" fillId="6" borderId="0" xfId="0" applyFill="1" applyAlignment="1">
      <alignment wrapText="1"/>
    </xf>
    <xf numFmtId="0" fontId="0" fillId="0" borderId="1" xfId="0" applyFill="1" applyBorder="1" applyAlignment="1">
      <alignment horizontal="left" vertical="center" wrapText="1"/>
    </xf>
    <xf numFmtId="0" fontId="0" fillId="0" borderId="2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4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24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wrapText="1"/>
    </xf>
    <xf numFmtId="172" fontId="19" fillId="0" borderId="1" xfId="0" applyNumberFormat="1" applyFont="1" applyFill="1" applyBorder="1" applyAlignment="1">
      <alignment horizontal="center" vertical="top" wrapText="1"/>
    </xf>
    <xf numFmtId="172" fontId="19" fillId="0" borderId="24" xfId="0" applyNumberFormat="1" applyFont="1" applyFill="1" applyBorder="1" applyAlignment="1">
      <alignment horizontal="center" vertical="top" wrapText="1"/>
    </xf>
    <xf numFmtId="172" fontId="19" fillId="0" borderId="3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7" fillId="4" borderId="2" xfId="0" applyFont="1" applyFill="1" applyBorder="1" applyAlignment="1">
      <alignment horizontal="left" vertical="top" wrapText="1"/>
    </xf>
    <xf numFmtId="0" fontId="2" fillId="2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5" fillId="18" borderId="2" xfId="0" applyFont="1" applyFill="1" applyBorder="1" applyAlignment="1">
      <alignment horizontal="center" vertical="center"/>
    </xf>
    <xf numFmtId="0" fontId="1" fillId="19" borderId="2" xfId="0" applyFont="1" applyFill="1" applyBorder="1" applyAlignment="1">
      <alignment horizontal="center" vertical="top" wrapText="1"/>
    </xf>
    <xf numFmtId="0" fontId="1" fillId="18" borderId="2" xfId="0" applyFont="1" applyFill="1" applyBorder="1" applyAlignment="1">
      <alignment horizontal="center"/>
    </xf>
    <xf numFmtId="0" fontId="1" fillId="24" borderId="2" xfId="0" applyFont="1" applyFill="1" applyBorder="1" applyAlignment="1">
      <alignment horizontal="center" vertical="top" wrapText="1"/>
    </xf>
    <xf numFmtId="0" fontId="1" fillId="25" borderId="2" xfId="0" applyFont="1" applyFill="1" applyBorder="1" applyAlignment="1">
      <alignment horizontal="center" vertical="top" wrapText="1"/>
    </xf>
    <xf numFmtId="0" fontId="1" fillId="26" borderId="2" xfId="0" applyFont="1" applyFill="1" applyBorder="1" applyAlignment="1">
      <alignment horizontal="center" vertical="top" wrapText="1"/>
    </xf>
    <xf numFmtId="0" fontId="1" fillId="27" borderId="2" xfId="0" applyFont="1" applyFill="1" applyBorder="1" applyAlignment="1">
      <alignment horizontal="center" vertical="top" wrapText="1"/>
    </xf>
    <xf numFmtId="0" fontId="1" fillId="27" borderId="7" xfId="0" applyFont="1" applyFill="1" applyBorder="1" applyAlignment="1">
      <alignment horizontal="center" vertical="top" wrapText="1"/>
    </xf>
    <xf numFmtId="0" fontId="1" fillId="27" borderId="9" xfId="0" applyFont="1" applyFill="1" applyBorder="1" applyAlignment="1">
      <alignment horizontal="center" vertical="top" wrapText="1"/>
    </xf>
    <xf numFmtId="0" fontId="0" fillId="0" borderId="0" xfId="0" applyFont="1" applyFill="1" applyBorder="1" applyAlignment="1">
      <alignment horizontal="left"/>
    </xf>
    <xf numFmtId="0" fontId="13" fillId="2" borderId="0" xfId="0" applyFont="1" applyFill="1" applyBorder="1" applyAlignment="1">
      <alignment horizontal="left"/>
    </xf>
    <xf numFmtId="0" fontId="14" fillId="0" borderId="0" xfId="0" applyFont="1" applyAlignment="1">
      <alignment horizontal="left" vertical="top" wrapText="1"/>
    </xf>
    <xf numFmtId="0" fontId="1" fillId="0" borderId="1" xfId="0" applyFont="1" applyFill="1" applyBorder="1" applyAlignment="1">
      <alignment horizontal="left" vertical="top"/>
    </xf>
    <xf numFmtId="0" fontId="1" fillId="0" borderId="3" xfId="0" applyFont="1" applyFill="1" applyBorder="1" applyAlignment="1">
      <alignment horizontal="left" vertical="top"/>
    </xf>
    <xf numFmtId="0" fontId="0" fillId="0" borderId="23" xfId="0" applyFont="1" applyBorder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left" vertical="top" wrapText="1"/>
    </xf>
    <xf numFmtId="0" fontId="1" fillId="14" borderId="2" xfId="0" applyFont="1" applyFill="1" applyBorder="1" applyAlignment="1">
      <alignment horizontal="center" vertical="center"/>
    </xf>
    <xf numFmtId="0" fontId="1" fillId="15" borderId="2" xfId="0" applyFont="1" applyFill="1" applyBorder="1" applyAlignment="1">
      <alignment horizontal="center" vertical="center"/>
    </xf>
    <xf numFmtId="0" fontId="1" fillId="10" borderId="2" xfId="0" applyFont="1" applyFill="1" applyBorder="1" applyAlignment="1">
      <alignment horizontal="center" vertical="center"/>
    </xf>
    <xf numFmtId="0" fontId="1" fillId="17" borderId="7" xfId="0" applyFont="1" applyFill="1" applyBorder="1" applyAlignment="1">
      <alignment horizontal="center" vertical="center"/>
    </xf>
    <xf numFmtId="0" fontId="1" fillId="17" borderId="9" xfId="0" applyFont="1" applyFill="1" applyBorder="1" applyAlignment="1">
      <alignment horizontal="center" vertical="center"/>
    </xf>
    <xf numFmtId="0" fontId="1" fillId="17" borderId="8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11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1" fillId="14" borderId="2" xfId="0" applyFont="1" applyFill="1" applyBorder="1" applyAlignment="1">
      <alignment horizontal="center" vertical="center" wrapText="1"/>
    </xf>
    <xf numFmtId="0" fontId="1" fillId="14" borderId="21" xfId="0" applyFont="1" applyFill="1" applyBorder="1" applyAlignment="1">
      <alignment horizontal="center" vertical="center" wrapText="1"/>
    </xf>
    <xf numFmtId="0" fontId="1" fillId="14" borderId="22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1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13" borderId="2" xfId="0" applyFont="1" applyFill="1" applyBorder="1" applyAlignment="1">
      <alignment horizontal="center" vertical="center" wrapText="1"/>
    </xf>
    <xf numFmtId="0" fontId="1" fillId="6" borderId="0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10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1" fillId="10" borderId="7" xfId="0" applyFont="1" applyFill="1" applyBorder="1" applyAlignment="1">
      <alignment horizontal="center" vertical="center" wrapText="1"/>
    </xf>
    <xf numFmtId="0" fontId="1" fillId="10" borderId="9" xfId="0" applyFont="1" applyFill="1" applyBorder="1" applyAlignment="1">
      <alignment horizontal="center" vertical="center" wrapText="1"/>
    </xf>
    <xf numFmtId="0" fontId="1" fillId="10" borderId="8" xfId="0" applyFont="1" applyFill="1" applyBorder="1" applyAlignment="1">
      <alignment horizontal="center" vertical="center" wrapText="1"/>
    </xf>
    <xf numFmtId="0" fontId="1" fillId="11" borderId="7" xfId="0" applyFont="1" applyFill="1" applyBorder="1" applyAlignment="1">
      <alignment horizontal="center" vertical="center" wrapText="1"/>
    </xf>
    <xf numFmtId="0" fontId="1" fillId="11" borderId="9" xfId="0" applyFont="1" applyFill="1" applyBorder="1" applyAlignment="1">
      <alignment horizontal="center" vertical="center" wrapText="1"/>
    </xf>
    <xf numFmtId="0" fontId="1" fillId="11" borderId="8" xfId="0" applyFont="1" applyFill="1" applyBorder="1" applyAlignment="1">
      <alignment horizontal="center" vertical="center" wrapText="1"/>
    </xf>
    <xf numFmtId="0" fontId="1" fillId="9" borderId="7" xfId="0" applyFont="1" applyFill="1" applyBorder="1" applyAlignment="1">
      <alignment horizontal="center" vertical="center" wrapText="1"/>
    </xf>
    <xf numFmtId="0" fontId="1" fillId="9" borderId="8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</cellXfs>
  <cellStyles count="170">
    <cellStyle name="20% - Accent1 2" xfId="20" xr:uid="{00000000-0005-0000-0000-000000000000}"/>
    <cellStyle name="20% - Accent2 2" xfId="21" xr:uid="{00000000-0005-0000-0000-000001000000}"/>
    <cellStyle name="20% - Accent3 2" xfId="6" xr:uid="{00000000-0005-0000-0000-000002000000}"/>
    <cellStyle name="20% - Accent4 2" xfId="16" xr:uid="{00000000-0005-0000-0000-000003000000}"/>
    <cellStyle name="20% - Accent5 2" xfId="23" xr:uid="{00000000-0005-0000-0000-000004000000}"/>
    <cellStyle name="20% - Accent6 2" xfId="25" xr:uid="{00000000-0005-0000-0000-000005000000}"/>
    <cellStyle name="40% - Accent1 2" xfId="26" xr:uid="{00000000-0005-0000-0000-000006000000}"/>
    <cellStyle name="40% - Accent2 2" xfId="12" xr:uid="{00000000-0005-0000-0000-000007000000}"/>
    <cellStyle name="40% - Accent3 2" xfId="27" xr:uid="{00000000-0005-0000-0000-000008000000}"/>
    <cellStyle name="40% - Accent4 2" xfId="15" xr:uid="{00000000-0005-0000-0000-000009000000}"/>
    <cellStyle name="40% - Accent5 2" xfId="28" xr:uid="{00000000-0005-0000-0000-00000A000000}"/>
    <cellStyle name="40% - Accent6 2" xfId="29" xr:uid="{00000000-0005-0000-0000-00000B000000}"/>
    <cellStyle name="60% - Accent1 2" xfId="22" xr:uid="{00000000-0005-0000-0000-00000C000000}"/>
    <cellStyle name="60% - Accent2 2" xfId="24" xr:uid="{00000000-0005-0000-0000-00000D000000}"/>
    <cellStyle name="60% - Accent3 2" xfId="9" xr:uid="{00000000-0005-0000-0000-00000E000000}"/>
    <cellStyle name="60% - Accent4 2" xfId="18" xr:uid="{00000000-0005-0000-0000-00000F000000}"/>
    <cellStyle name="60% - Accent5 2" xfId="30" xr:uid="{00000000-0005-0000-0000-000010000000}"/>
    <cellStyle name="60% - Accent6 2" xfId="31" xr:uid="{00000000-0005-0000-0000-000011000000}"/>
    <cellStyle name="Accent1 2" xfId="32" xr:uid="{00000000-0005-0000-0000-000012000000}"/>
    <cellStyle name="Accent2 2" xfId="34" xr:uid="{00000000-0005-0000-0000-000013000000}"/>
    <cellStyle name="Accent3 2" xfId="35" xr:uid="{00000000-0005-0000-0000-000014000000}"/>
    <cellStyle name="Accent4 2" xfId="17" xr:uid="{00000000-0005-0000-0000-000015000000}"/>
    <cellStyle name="Accent5 2" xfId="36" xr:uid="{00000000-0005-0000-0000-000016000000}"/>
    <cellStyle name="Accent6 2" xfId="37" xr:uid="{00000000-0005-0000-0000-000017000000}"/>
    <cellStyle name="Bad 2" xfId="38" xr:uid="{00000000-0005-0000-0000-000018000000}"/>
    <cellStyle name="Calculation 2" xfId="39" xr:uid="{00000000-0005-0000-0000-000019000000}"/>
    <cellStyle name="Check Cell 2" xfId="41" xr:uid="{00000000-0005-0000-0000-00001A000000}"/>
    <cellStyle name="Comma" xfId="1" builtinId="3"/>
    <cellStyle name="Comma 10" xfId="45" xr:uid="{00000000-0005-0000-0000-00001C000000}"/>
    <cellStyle name="Comma 11" xfId="48" xr:uid="{00000000-0005-0000-0000-00001D000000}"/>
    <cellStyle name="Comma 11 2" xfId="49" xr:uid="{00000000-0005-0000-0000-00001E000000}"/>
    <cellStyle name="Comma 11 2 2" xfId="10" xr:uid="{00000000-0005-0000-0000-00001F000000}"/>
    <cellStyle name="Comma 11 2 2 2" xfId="53" xr:uid="{00000000-0005-0000-0000-000020000000}"/>
    <cellStyle name="Comma 11 2 2 3" xfId="44" xr:uid="{00000000-0005-0000-0000-000021000000}"/>
    <cellStyle name="Comma 11 2 2 6" xfId="56" xr:uid="{00000000-0005-0000-0000-000022000000}"/>
    <cellStyle name="Comma 11 3" xfId="57" xr:uid="{00000000-0005-0000-0000-000023000000}"/>
    <cellStyle name="Comma 12" xfId="59" xr:uid="{00000000-0005-0000-0000-000024000000}"/>
    <cellStyle name="Comma 12 2" xfId="60" xr:uid="{00000000-0005-0000-0000-000025000000}"/>
    <cellStyle name="Comma 13" xfId="55" xr:uid="{00000000-0005-0000-0000-000026000000}"/>
    <cellStyle name="Comma 14" xfId="61" xr:uid="{00000000-0005-0000-0000-000027000000}"/>
    <cellStyle name="Comma 15" xfId="63" xr:uid="{00000000-0005-0000-0000-000028000000}"/>
    <cellStyle name="Comma 16" xfId="66" xr:uid="{00000000-0005-0000-0000-000029000000}"/>
    <cellStyle name="Comma 16 2" xfId="67" xr:uid="{00000000-0005-0000-0000-00002A000000}"/>
    <cellStyle name="Comma 17" xfId="69" xr:uid="{00000000-0005-0000-0000-00002B000000}"/>
    <cellStyle name="Comma 17 2" xfId="70" xr:uid="{00000000-0005-0000-0000-00002C000000}"/>
    <cellStyle name="Comma 17 3" xfId="11" xr:uid="{00000000-0005-0000-0000-00002D000000}"/>
    <cellStyle name="Comma 17 4" xfId="71" xr:uid="{00000000-0005-0000-0000-00002E000000}"/>
    <cellStyle name="Comma 18" xfId="72" xr:uid="{00000000-0005-0000-0000-00002F000000}"/>
    <cellStyle name="Comma 19" xfId="74" xr:uid="{00000000-0005-0000-0000-000030000000}"/>
    <cellStyle name="Comma 2" xfId="75" xr:uid="{00000000-0005-0000-0000-000031000000}"/>
    <cellStyle name="Comma 2 2" xfId="76" xr:uid="{00000000-0005-0000-0000-000032000000}"/>
    <cellStyle name="Comma 2 2 2" xfId="77" xr:uid="{00000000-0005-0000-0000-000033000000}"/>
    <cellStyle name="Comma 2 2 3" xfId="78" xr:uid="{00000000-0005-0000-0000-000034000000}"/>
    <cellStyle name="Comma 2 2 3 2" xfId="79" xr:uid="{00000000-0005-0000-0000-000035000000}"/>
    <cellStyle name="Comma 2 2 3 3" xfId="80" xr:uid="{00000000-0005-0000-0000-000036000000}"/>
    <cellStyle name="Comma 2 2 3 6" xfId="33" xr:uid="{00000000-0005-0000-0000-000037000000}"/>
    <cellStyle name="Comma 2 3" xfId="81" xr:uid="{00000000-0005-0000-0000-000038000000}"/>
    <cellStyle name="Comma 2 3 2" xfId="82" xr:uid="{00000000-0005-0000-0000-000039000000}"/>
    <cellStyle name="Comma 2 4" xfId="8" xr:uid="{00000000-0005-0000-0000-00003A000000}"/>
    <cellStyle name="Comma 2 4 2" xfId="84" xr:uid="{00000000-0005-0000-0000-00003B000000}"/>
    <cellStyle name="Comma 2 5" xfId="85" xr:uid="{00000000-0005-0000-0000-00003C000000}"/>
    <cellStyle name="Comma 2 5 2" xfId="86" xr:uid="{00000000-0005-0000-0000-00003D000000}"/>
    <cellStyle name="Comma 2 6" xfId="87" xr:uid="{00000000-0005-0000-0000-00003E000000}"/>
    <cellStyle name="Comma 2 6 2" xfId="88" xr:uid="{00000000-0005-0000-0000-00003F000000}"/>
    <cellStyle name="Comma 2 7" xfId="90" xr:uid="{00000000-0005-0000-0000-000040000000}"/>
    <cellStyle name="Comma 2 7 2" xfId="91" xr:uid="{00000000-0005-0000-0000-000041000000}"/>
    <cellStyle name="Comma 2 8" xfId="92" xr:uid="{00000000-0005-0000-0000-000042000000}"/>
    <cellStyle name="Comma 20" xfId="62" xr:uid="{00000000-0005-0000-0000-000043000000}"/>
    <cellStyle name="Comma 20 2" xfId="93" xr:uid="{00000000-0005-0000-0000-000044000000}"/>
    <cellStyle name="Comma 21" xfId="65" xr:uid="{00000000-0005-0000-0000-000045000000}"/>
    <cellStyle name="Comma 22" xfId="68" xr:uid="{00000000-0005-0000-0000-000046000000}"/>
    <cellStyle name="Comma 24" xfId="73" xr:uid="{00000000-0005-0000-0000-000047000000}"/>
    <cellStyle name="Comma 3" xfId="94" xr:uid="{00000000-0005-0000-0000-000048000000}"/>
    <cellStyle name="Comma 3 2" xfId="95" xr:uid="{00000000-0005-0000-0000-000049000000}"/>
    <cellStyle name="Comma 3 2 2" xfId="96" xr:uid="{00000000-0005-0000-0000-00004A000000}"/>
    <cellStyle name="Comma 3 2 3" xfId="97" xr:uid="{00000000-0005-0000-0000-00004B000000}"/>
    <cellStyle name="Comma 3 2 7" xfId="7" xr:uid="{00000000-0005-0000-0000-00004C000000}"/>
    <cellStyle name="Comma 3 3" xfId="98" xr:uid="{00000000-0005-0000-0000-00004D000000}"/>
    <cellStyle name="Comma 3 3 2" xfId="99" xr:uid="{00000000-0005-0000-0000-00004E000000}"/>
    <cellStyle name="Comma 3 4" xfId="100" xr:uid="{00000000-0005-0000-0000-00004F000000}"/>
    <cellStyle name="Comma 3 4 2" xfId="102" xr:uid="{00000000-0005-0000-0000-000050000000}"/>
    <cellStyle name="Comma 3 5" xfId="103" xr:uid="{00000000-0005-0000-0000-000051000000}"/>
    <cellStyle name="Comma 4" xfId="104" xr:uid="{00000000-0005-0000-0000-000052000000}"/>
    <cellStyle name="Comma 4 2" xfId="105" xr:uid="{00000000-0005-0000-0000-000053000000}"/>
    <cellStyle name="Comma 4 3" xfId="106" xr:uid="{00000000-0005-0000-0000-000054000000}"/>
    <cellStyle name="Comma 5" xfId="107" xr:uid="{00000000-0005-0000-0000-000055000000}"/>
    <cellStyle name="Comma 5 2" xfId="108" xr:uid="{00000000-0005-0000-0000-000056000000}"/>
    <cellStyle name="Comma 6" xfId="110" xr:uid="{00000000-0005-0000-0000-000057000000}"/>
    <cellStyle name="Comma 6 2" xfId="111" xr:uid="{00000000-0005-0000-0000-000058000000}"/>
    <cellStyle name="Comma 7" xfId="112" xr:uid="{00000000-0005-0000-0000-000059000000}"/>
    <cellStyle name="Comma 8" xfId="113" xr:uid="{00000000-0005-0000-0000-00005A000000}"/>
    <cellStyle name="Comma 9" xfId="101" xr:uid="{00000000-0005-0000-0000-00005B000000}"/>
    <cellStyle name="Ctx_Hyperlink" xfId="114" xr:uid="{00000000-0005-0000-0000-00005C000000}"/>
    <cellStyle name="Currency 2" xfId="115" xr:uid="{00000000-0005-0000-0000-00005D000000}"/>
    <cellStyle name="Currency 3" xfId="116" xr:uid="{00000000-0005-0000-0000-00005E000000}"/>
    <cellStyle name="Excel Built-in Normal" xfId="89" xr:uid="{00000000-0005-0000-0000-00005F000000}"/>
    <cellStyle name="Explanatory Text 2" xfId="117" xr:uid="{00000000-0005-0000-0000-000060000000}"/>
    <cellStyle name="Good 2" xfId="109" xr:uid="{00000000-0005-0000-0000-000061000000}"/>
    <cellStyle name="Heading 1 2" xfId="118" xr:uid="{00000000-0005-0000-0000-000062000000}"/>
    <cellStyle name="Heading 2 2" xfId="119" xr:uid="{00000000-0005-0000-0000-000063000000}"/>
    <cellStyle name="Heading 3 2" xfId="120" xr:uid="{00000000-0005-0000-0000-000064000000}"/>
    <cellStyle name="Heading 4 2" xfId="121" xr:uid="{00000000-0005-0000-0000-000065000000}"/>
    <cellStyle name="Hyperlink 2" xfId="122" xr:uid="{00000000-0005-0000-0000-000066000000}"/>
    <cellStyle name="Hyperlink 2 2" xfId="123" xr:uid="{00000000-0005-0000-0000-000067000000}"/>
    <cellStyle name="Input 2" xfId="124" xr:uid="{00000000-0005-0000-0000-000068000000}"/>
    <cellStyle name="Linked Cell 2" xfId="83" xr:uid="{00000000-0005-0000-0000-000069000000}"/>
    <cellStyle name="Neutral 2" xfId="52" xr:uid="{00000000-0005-0000-0000-00006A000000}"/>
    <cellStyle name="Normal" xfId="0" builtinId="0"/>
    <cellStyle name="Normal 10" xfId="125" xr:uid="{00000000-0005-0000-0000-00006C000000}"/>
    <cellStyle name="Normal 11" xfId="126" xr:uid="{00000000-0005-0000-0000-00006D000000}"/>
    <cellStyle name="Normal 12" xfId="40" xr:uid="{00000000-0005-0000-0000-00006E000000}"/>
    <cellStyle name="Normal 13" xfId="127" xr:uid="{00000000-0005-0000-0000-00006F000000}"/>
    <cellStyle name="Normal 14" xfId="128" xr:uid="{00000000-0005-0000-0000-000070000000}"/>
    <cellStyle name="Normal 15" xfId="130" xr:uid="{00000000-0005-0000-0000-000071000000}"/>
    <cellStyle name="Normal 16" xfId="132" xr:uid="{00000000-0005-0000-0000-000072000000}"/>
    <cellStyle name="Normal 17" xfId="51" xr:uid="{00000000-0005-0000-0000-000073000000}"/>
    <cellStyle name="Normal 18" xfId="43" xr:uid="{00000000-0005-0000-0000-000074000000}"/>
    <cellStyle name="Normal 19" xfId="47" xr:uid="{00000000-0005-0000-0000-000075000000}"/>
    <cellStyle name="Normal 2" xfId="133" xr:uid="{00000000-0005-0000-0000-000076000000}"/>
    <cellStyle name="Normal 2 2" xfId="134" xr:uid="{00000000-0005-0000-0000-000077000000}"/>
    <cellStyle name="Normal 2 2 2" xfId="135" xr:uid="{00000000-0005-0000-0000-000078000000}"/>
    <cellStyle name="Normal 2 2 2 2" xfId="14" xr:uid="{00000000-0005-0000-0000-000079000000}"/>
    <cellStyle name="Normal 2 2 5" xfId="136" xr:uid="{00000000-0005-0000-0000-00007A000000}"/>
    <cellStyle name="Normal 2 3" xfId="137" xr:uid="{00000000-0005-0000-0000-00007B000000}"/>
    <cellStyle name="Normal 2 3 2" xfId="138" xr:uid="{00000000-0005-0000-0000-00007C000000}"/>
    <cellStyle name="Normal 2 4" xfId="139" xr:uid="{00000000-0005-0000-0000-00007D000000}"/>
    <cellStyle name="Normal 2 4 2" xfId="141" xr:uid="{00000000-0005-0000-0000-00007E000000}"/>
    <cellStyle name="Normal 20" xfId="129" xr:uid="{00000000-0005-0000-0000-00007F000000}"/>
    <cellStyle name="Normal 20 2" xfId="142" xr:uid="{00000000-0005-0000-0000-000080000000}"/>
    <cellStyle name="Normal 21" xfId="131" xr:uid="{00000000-0005-0000-0000-000081000000}"/>
    <cellStyle name="Normal 22" xfId="50" xr:uid="{00000000-0005-0000-0000-000082000000}"/>
    <cellStyle name="Normal 23" xfId="42" xr:uid="{00000000-0005-0000-0000-000083000000}"/>
    <cellStyle name="Normal 24" xfId="46" xr:uid="{00000000-0005-0000-0000-000084000000}"/>
    <cellStyle name="Normal 25" xfId="58" xr:uid="{00000000-0005-0000-0000-000085000000}"/>
    <cellStyle name="Normal 26" xfId="54" xr:uid="{00000000-0005-0000-0000-000086000000}"/>
    <cellStyle name="Normal 3" xfId="143" xr:uid="{00000000-0005-0000-0000-000087000000}"/>
    <cellStyle name="Normal 3 2" xfId="144" xr:uid="{00000000-0005-0000-0000-000088000000}"/>
    <cellStyle name="Normal 3 2 2" xfId="145" xr:uid="{00000000-0005-0000-0000-000089000000}"/>
    <cellStyle name="Normal 3 3" xfId="146" xr:uid="{00000000-0005-0000-0000-00008A000000}"/>
    <cellStyle name="Normal 3 4" xfId="147" xr:uid="{00000000-0005-0000-0000-00008B000000}"/>
    <cellStyle name="Normal 3 5" xfId="19" xr:uid="{00000000-0005-0000-0000-00008C000000}"/>
    <cellStyle name="Normal 3 6" xfId="148" xr:uid="{00000000-0005-0000-0000-00008D000000}"/>
    <cellStyle name="Normal 3_Approved PIP 2010-11" xfId="149" xr:uid="{00000000-0005-0000-0000-00008E000000}"/>
    <cellStyle name="Normal 4" xfId="150" xr:uid="{00000000-0005-0000-0000-00008F000000}"/>
    <cellStyle name="Normal 4 2" xfId="151" xr:uid="{00000000-0005-0000-0000-000090000000}"/>
    <cellStyle name="Normal 4 2 2" xfId="152" xr:uid="{00000000-0005-0000-0000-000091000000}"/>
    <cellStyle name="Normal 4 3" xfId="153" xr:uid="{00000000-0005-0000-0000-000092000000}"/>
    <cellStyle name="Normal 4_Orissa_PIP_Final_Dr_Srivastav-_Modifed_on_16th_May_Anil" xfId="64" xr:uid="{00000000-0005-0000-0000-000093000000}"/>
    <cellStyle name="Normal 5" xfId="154" xr:uid="{00000000-0005-0000-0000-000094000000}"/>
    <cellStyle name="Normal 5 2" xfId="155" xr:uid="{00000000-0005-0000-0000-000095000000}"/>
    <cellStyle name="Normal 5 3" xfId="5" xr:uid="{00000000-0005-0000-0000-000096000000}"/>
    <cellStyle name="Normal 5_Orissa_PIP_Final_Dr_Srivastav-_Modifed_on_16th_May_Anil" xfId="140" xr:uid="{00000000-0005-0000-0000-000097000000}"/>
    <cellStyle name="Normal 53" xfId="156" xr:uid="{00000000-0005-0000-0000-000098000000}"/>
    <cellStyle name="Normal 6" xfId="157" xr:uid="{00000000-0005-0000-0000-000099000000}"/>
    <cellStyle name="Normal 6 2" xfId="158" xr:uid="{00000000-0005-0000-0000-00009A000000}"/>
    <cellStyle name="Normal 6 3" xfId="4" xr:uid="{00000000-0005-0000-0000-00009B000000}"/>
    <cellStyle name="Normal 6_Financial Proposal 1st jan 2011" xfId="159" xr:uid="{00000000-0005-0000-0000-00009C000000}"/>
    <cellStyle name="Normal 7" xfId="160" xr:uid="{00000000-0005-0000-0000-00009D000000}"/>
    <cellStyle name="Normal 7 2" xfId="3" xr:uid="{00000000-0005-0000-0000-00009E000000}"/>
    <cellStyle name="Normal 8" xfId="161" xr:uid="{00000000-0005-0000-0000-00009F000000}"/>
    <cellStyle name="Normal 9" xfId="162" xr:uid="{00000000-0005-0000-0000-0000A0000000}"/>
    <cellStyle name="Output 2" xfId="163" xr:uid="{00000000-0005-0000-0000-0000A1000000}"/>
    <cellStyle name="Percent" xfId="2" builtinId="5"/>
    <cellStyle name="Percent 2" xfId="164" xr:uid="{00000000-0005-0000-0000-0000A3000000}"/>
    <cellStyle name="Percent 3" xfId="165" xr:uid="{00000000-0005-0000-0000-0000A4000000}"/>
    <cellStyle name="Style 1" xfId="166" xr:uid="{00000000-0005-0000-0000-0000A5000000}"/>
    <cellStyle name="Title 2" xfId="13" xr:uid="{00000000-0005-0000-0000-0000A6000000}"/>
    <cellStyle name="Total 2" xfId="167" xr:uid="{00000000-0005-0000-0000-0000A7000000}"/>
    <cellStyle name="Warning Text 2" xfId="168" xr:uid="{00000000-0005-0000-0000-0000A8000000}"/>
    <cellStyle name="YELLOW" xfId="169" xr:uid="{00000000-0005-0000-0000-0000A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d.docs.live.net\Users\hp\Documents\Users\Krishna\Desktop\Updated%20National%20RBSK%20MPR%20Form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ttps:\d.docs.live.net\Users\hp\Documents\RBSK-%20Revised%20Format%201606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reening"/>
      <sheetName val="Service access"/>
      <sheetName val="Lists3"/>
      <sheetName val="Cutomize"/>
      <sheetName val="Sheet1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_I DP"/>
      <sheetName val="Form_I DP Cumulative"/>
      <sheetName val="Form_II ASHAs,HBNC"/>
      <sheetName val="Form_II ASHAs,HBNC cumulative"/>
      <sheetName val="Form_III MHT"/>
      <sheetName val="Compiled report RBSK Screening"/>
      <sheetName val="Service acces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L18"/>
  <sheetViews>
    <sheetView workbookViewId="0">
      <selection activeCell="F7" sqref="F7:F10"/>
    </sheetView>
  </sheetViews>
  <sheetFormatPr defaultColWidth="9.109375" defaultRowHeight="14.4"/>
  <cols>
    <col min="1" max="1" width="4.44140625" style="76" customWidth="1"/>
    <col min="2" max="2" width="13.88671875" style="165" customWidth="1"/>
    <col min="3" max="3" width="10.88671875" style="165" customWidth="1"/>
    <col min="4" max="4" width="11.33203125" style="165" customWidth="1"/>
    <col min="5" max="5" width="11" style="165" customWidth="1"/>
    <col min="6" max="6" width="11.44140625" style="165" customWidth="1"/>
    <col min="7" max="7" width="12.33203125" style="165" customWidth="1"/>
    <col min="8" max="8" width="33" style="166" customWidth="1"/>
    <col min="9" max="9" width="18" style="166" customWidth="1"/>
    <col min="10" max="10" width="15.44140625" style="166" customWidth="1"/>
    <col min="11" max="11" width="16.6640625" style="166" customWidth="1"/>
    <col min="12" max="16384" width="9.109375" style="76"/>
  </cols>
  <sheetData>
    <row r="1" spans="2:12" ht="18">
      <c r="B1" s="200" t="s">
        <v>0</v>
      </c>
      <c r="C1" s="200"/>
      <c r="D1" s="200"/>
      <c r="E1" s="200"/>
      <c r="F1" s="200"/>
      <c r="G1" s="200"/>
      <c r="H1" s="200"/>
      <c r="I1" s="200"/>
      <c r="J1" s="200"/>
      <c r="K1" s="200"/>
    </row>
    <row r="2" spans="2:12" ht="18">
      <c r="B2" s="200" t="s">
        <v>1</v>
      </c>
      <c r="C2" s="200"/>
      <c r="D2" s="200"/>
      <c r="E2" s="200"/>
      <c r="F2" s="200"/>
      <c r="G2" s="200"/>
      <c r="H2" s="200"/>
      <c r="I2" s="200"/>
      <c r="J2" s="200"/>
      <c r="K2" s="200"/>
    </row>
    <row r="3" spans="2:12">
      <c r="B3" s="201" t="s">
        <v>2</v>
      </c>
      <c r="C3" s="201"/>
      <c r="D3" s="201"/>
      <c r="E3" s="201"/>
      <c r="F3" s="201"/>
    </row>
    <row r="5" spans="2:12" ht="45.75" customHeight="1">
      <c r="B5" s="167"/>
      <c r="C5" s="202" t="s">
        <v>3</v>
      </c>
      <c r="D5" s="202"/>
      <c r="E5" s="202" t="s">
        <v>4</v>
      </c>
      <c r="F5" s="202"/>
      <c r="H5" s="168" t="s">
        <v>5</v>
      </c>
      <c r="I5" s="168" t="s">
        <v>6</v>
      </c>
      <c r="J5" s="168" t="s">
        <v>7</v>
      </c>
      <c r="K5" s="168" t="s">
        <v>8</v>
      </c>
    </row>
    <row r="6" spans="2:12" ht="33" customHeight="1">
      <c r="B6" s="167"/>
      <c r="C6" s="169" t="s">
        <v>9</v>
      </c>
      <c r="D6" s="167" t="s">
        <v>10</v>
      </c>
      <c r="E6" s="169" t="s">
        <v>9</v>
      </c>
      <c r="F6" s="167" t="s">
        <v>10</v>
      </c>
      <c r="H6" s="170" t="s">
        <v>11</v>
      </c>
      <c r="I6" s="182"/>
      <c r="J6" s="170">
        <v>1</v>
      </c>
      <c r="K6" s="170">
        <v>1</v>
      </c>
    </row>
    <row r="7" spans="2:12" ht="17.25" customHeight="1">
      <c r="B7" s="171" t="s">
        <v>12</v>
      </c>
      <c r="C7" s="197">
        <v>499673.2</v>
      </c>
      <c r="D7" s="197">
        <v>461236.8</v>
      </c>
      <c r="E7" s="197">
        <v>864819</v>
      </c>
      <c r="F7" s="197">
        <v>1057001</v>
      </c>
      <c r="H7" s="185" t="s">
        <v>13</v>
      </c>
      <c r="I7" s="188">
        <v>4</v>
      </c>
      <c r="J7" s="188">
        <v>2</v>
      </c>
      <c r="K7" s="191">
        <v>4</v>
      </c>
    </row>
    <row r="8" spans="2:12" ht="15" customHeight="1">
      <c r="B8" s="171" t="s">
        <v>14</v>
      </c>
      <c r="C8" s="198"/>
      <c r="D8" s="198"/>
      <c r="E8" s="198"/>
      <c r="F8" s="198"/>
      <c r="H8" s="186"/>
      <c r="I8" s="189"/>
      <c r="J8" s="189"/>
      <c r="K8" s="192"/>
    </row>
    <row r="9" spans="2:12" ht="15" customHeight="1">
      <c r="B9" s="172" t="s">
        <v>15</v>
      </c>
      <c r="C9" s="198"/>
      <c r="D9" s="198"/>
      <c r="E9" s="198"/>
      <c r="F9" s="198"/>
      <c r="H9" s="186"/>
      <c r="I9" s="189"/>
      <c r="J9" s="189"/>
      <c r="K9" s="192"/>
    </row>
    <row r="10" spans="2:12" ht="17.25" customHeight="1">
      <c r="B10" s="172" t="s">
        <v>16</v>
      </c>
      <c r="C10" s="199"/>
      <c r="D10" s="199"/>
      <c r="E10" s="199"/>
      <c r="F10" s="199"/>
      <c r="H10" s="187"/>
      <c r="I10" s="190"/>
      <c r="J10" s="190"/>
      <c r="K10" s="193"/>
    </row>
    <row r="11" spans="2:12" ht="15.75" customHeight="1">
      <c r="B11" s="172" t="s">
        <v>17</v>
      </c>
      <c r="C11" s="194">
        <v>815390</v>
      </c>
      <c r="D11" s="195"/>
      <c r="E11" s="194">
        <v>966192</v>
      </c>
      <c r="F11" s="195"/>
      <c r="H11" s="173" t="s">
        <v>18</v>
      </c>
      <c r="I11" s="183">
        <f>SUM(I7:I10)</f>
        <v>4</v>
      </c>
      <c r="J11" s="183">
        <f t="shared" ref="J11:K11" si="0">SUM(J7:J10)</f>
        <v>2</v>
      </c>
      <c r="K11" s="183">
        <f t="shared" si="0"/>
        <v>4</v>
      </c>
      <c r="L11" s="184"/>
    </row>
    <row r="12" spans="2:12" ht="18.75" customHeight="1">
      <c r="B12" s="172" t="s">
        <v>19</v>
      </c>
      <c r="C12" s="194">
        <v>3678270</v>
      </c>
      <c r="D12" s="195"/>
      <c r="E12" s="172">
        <v>0</v>
      </c>
      <c r="F12" s="172">
        <v>0</v>
      </c>
    </row>
    <row r="13" spans="2:12">
      <c r="B13" s="174" t="s">
        <v>20</v>
      </c>
      <c r="C13" s="174">
        <v>2378916</v>
      </c>
      <c r="D13" s="174">
        <v>2252044</v>
      </c>
      <c r="E13" s="174">
        <v>2430917</v>
      </c>
      <c r="F13" s="174">
        <v>2241616</v>
      </c>
      <c r="H13" s="175"/>
      <c r="I13" s="175"/>
      <c r="J13" s="175"/>
      <c r="K13" s="175"/>
    </row>
    <row r="14" spans="2:12" ht="15.75" customHeight="1">
      <c r="H14" s="175"/>
      <c r="I14" s="175"/>
      <c r="J14" s="175"/>
      <c r="K14" s="175"/>
    </row>
    <row r="15" spans="2:12" ht="15.75" customHeight="1">
      <c r="B15" s="176"/>
      <c r="C15" s="177"/>
      <c r="D15" s="178"/>
      <c r="E15" s="178"/>
      <c r="F15" s="178"/>
      <c r="H15" s="175"/>
      <c r="I15" s="175"/>
      <c r="J15" s="175"/>
      <c r="K15" s="175"/>
    </row>
    <row r="16" spans="2:12" ht="15.6">
      <c r="B16" s="179"/>
      <c r="C16" s="178"/>
      <c r="D16" s="178"/>
      <c r="E16" s="196"/>
      <c r="F16" s="196"/>
      <c r="H16" s="180"/>
      <c r="I16" s="180"/>
      <c r="J16" s="180"/>
      <c r="K16" s="180"/>
    </row>
    <row r="17" spans="4:4">
      <c r="D17" s="181"/>
    </row>
    <row r="18" spans="4:4">
      <c r="D18" s="181"/>
    </row>
  </sheetData>
  <mergeCells count="17">
    <mergeCell ref="B1:K1"/>
    <mergeCell ref="B2:K2"/>
    <mergeCell ref="B3:F3"/>
    <mergeCell ref="C5:D5"/>
    <mergeCell ref="E5:F5"/>
    <mergeCell ref="C12:D12"/>
    <mergeCell ref="E16:F16"/>
    <mergeCell ref="C7:C10"/>
    <mergeCell ref="D7:D10"/>
    <mergeCell ref="E7:E10"/>
    <mergeCell ref="F7:F10"/>
    <mergeCell ref="H7:H10"/>
    <mergeCell ref="I7:I10"/>
    <mergeCell ref="J7:J10"/>
    <mergeCell ref="K7:K10"/>
    <mergeCell ref="C11:D11"/>
    <mergeCell ref="E11:F11"/>
  </mergeCells>
  <pageMargins left="0.70866141732283505" right="0.70866141732283505" top="0.31496062992126" bottom="0.35433070866141703" header="0.15748031496063" footer="0.31496062992126"/>
  <pageSetup paperSize="9" scale="70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"/>
  <sheetViews>
    <sheetView workbookViewId="0"/>
  </sheetViews>
  <sheetFormatPr defaultColWidth="9" defaultRowHeight="14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25"/>
  <sheetViews>
    <sheetView zoomScale="95" zoomScaleNormal="95" workbookViewId="0">
      <pane xSplit="2" ySplit="5" topLeftCell="C12" activePane="bottomRight" state="frozenSplit"/>
      <selection pane="topRight"/>
      <selection pane="bottomLeft"/>
      <selection pane="bottomRight" activeCell="O22" sqref="O22"/>
    </sheetView>
  </sheetViews>
  <sheetFormatPr defaultColWidth="9.109375" defaultRowHeight="14.4"/>
  <cols>
    <col min="1" max="1" width="5.5546875" style="76" customWidth="1"/>
    <col min="2" max="2" width="14.109375" style="76" customWidth="1"/>
    <col min="3" max="3" width="12.33203125" style="76" customWidth="1"/>
    <col min="4" max="4" width="12.5546875" style="76" customWidth="1"/>
    <col min="5" max="7" width="11.5546875" style="76" customWidth="1"/>
    <col min="8" max="8" width="13" style="76" customWidth="1"/>
    <col min="9" max="9" width="12.88671875" style="76" customWidth="1"/>
    <col min="10" max="10" width="14.44140625" style="76" customWidth="1"/>
    <col min="11" max="11" width="13.6640625" style="76" customWidth="1"/>
    <col min="12" max="12" width="12.5546875" style="76" customWidth="1"/>
    <col min="13" max="13" width="15.33203125" style="76" customWidth="1"/>
    <col min="14" max="14" width="13" style="76" customWidth="1"/>
    <col min="15" max="16384" width="9.109375" style="76"/>
  </cols>
  <sheetData>
    <row r="1" spans="1:14" ht="18.75" customHeight="1">
      <c r="A1" s="203" t="s">
        <v>21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</row>
    <row r="2" spans="1:14" ht="18.75" customHeight="1">
      <c r="A2" s="203" t="s">
        <v>22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</row>
    <row r="3" spans="1:14" ht="15" customHeight="1">
      <c r="A3" s="201" t="s">
        <v>23</v>
      </c>
      <c r="B3" s="201"/>
      <c r="C3" s="201"/>
      <c r="D3" s="201"/>
    </row>
    <row r="5" spans="1:14" s="153" customFormat="1" ht="69">
      <c r="A5" s="154" t="s">
        <v>24</v>
      </c>
      <c r="B5" s="154" t="s">
        <v>25</v>
      </c>
      <c r="C5" s="154" t="s">
        <v>26</v>
      </c>
      <c r="D5" s="154" t="s">
        <v>27</v>
      </c>
      <c r="E5" s="155" t="s">
        <v>28</v>
      </c>
      <c r="F5" s="155" t="s">
        <v>29</v>
      </c>
      <c r="G5" s="155" t="s">
        <v>30</v>
      </c>
      <c r="H5" s="156" t="s">
        <v>31</v>
      </c>
      <c r="I5" s="156" t="s">
        <v>32</v>
      </c>
      <c r="J5" s="163" t="s">
        <v>33</v>
      </c>
      <c r="K5" s="163" t="s">
        <v>34</v>
      </c>
      <c r="L5" s="163" t="s">
        <v>35</v>
      </c>
      <c r="M5" s="163" t="s">
        <v>36</v>
      </c>
      <c r="N5" s="163" t="s">
        <v>37</v>
      </c>
    </row>
    <row r="6" spans="1:14">
      <c r="A6" s="132"/>
      <c r="B6" s="157"/>
      <c r="C6" s="132"/>
      <c r="D6" s="132"/>
      <c r="E6" s="157"/>
      <c r="F6" s="157"/>
      <c r="G6" s="157"/>
      <c r="H6" s="158"/>
      <c r="I6" s="158"/>
      <c r="J6" s="158"/>
      <c r="K6" s="164"/>
      <c r="L6" s="158"/>
      <c r="M6" s="158"/>
      <c r="N6" s="158"/>
    </row>
    <row r="7" spans="1:14" ht="72">
      <c r="A7" s="132"/>
      <c r="B7" s="159"/>
      <c r="C7" s="132"/>
      <c r="D7" s="132"/>
      <c r="E7" s="157"/>
      <c r="F7" s="157"/>
      <c r="G7" s="157"/>
      <c r="H7" s="160" t="s">
        <v>38</v>
      </c>
      <c r="I7" s="160" t="s">
        <v>39</v>
      </c>
      <c r="J7" s="160" t="s">
        <v>40</v>
      </c>
      <c r="K7" s="160" t="s">
        <v>41</v>
      </c>
      <c r="L7" s="160" t="s">
        <v>42</v>
      </c>
      <c r="M7" s="160" t="s">
        <v>43</v>
      </c>
      <c r="N7" s="160" t="s">
        <v>44</v>
      </c>
    </row>
    <row r="8" spans="1:14">
      <c r="A8" s="132"/>
      <c r="B8" s="157"/>
      <c r="C8" s="132"/>
      <c r="D8" s="132"/>
      <c r="E8" s="157"/>
      <c r="F8" s="157"/>
      <c r="G8" s="157"/>
      <c r="H8" s="158"/>
      <c r="I8" s="158"/>
      <c r="J8" s="158"/>
      <c r="K8" s="158"/>
      <c r="L8" s="158"/>
      <c r="M8" s="158"/>
      <c r="N8" s="158"/>
    </row>
    <row r="9" spans="1:14">
      <c r="A9" s="132"/>
      <c r="B9" s="157"/>
      <c r="C9" s="132"/>
      <c r="D9" s="132"/>
      <c r="E9" s="157"/>
      <c r="F9" s="157"/>
      <c r="G9" s="157"/>
      <c r="H9" s="158"/>
      <c r="I9" s="158"/>
      <c r="J9" s="158"/>
      <c r="K9" s="158"/>
      <c r="L9" s="158"/>
      <c r="M9" s="158"/>
      <c r="N9" s="158"/>
    </row>
    <row r="10" spans="1:14">
      <c r="A10" s="132"/>
      <c r="B10" s="157"/>
      <c r="C10" s="132"/>
      <c r="D10" s="132"/>
      <c r="E10" s="157"/>
      <c r="F10" s="157"/>
      <c r="G10" s="157"/>
      <c r="H10" s="158"/>
      <c r="I10" s="158"/>
      <c r="J10" s="158"/>
      <c r="K10" s="158"/>
      <c r="L10" s="158"/>
      <c r="M10" s="158"/>
      <c r="N10" s="158"/>
    </row>
    <row r="11" spans="1:14">
      <c r="A11" s="132"/>
      <c r="B11" s="157"/>
      <c r="C11" s="132"/>
      <c r="D11" s="132"/>
      <c r="E11" s="157"/>
      <c r="F11" s="157"/>
      <c r="G11" s="157"/>
      <c r="H11" s="158"/>
      <c r="I11" s="158"/>
      <c r="J11" s="158"/>
      <c r="K11" s="158"/>
      <c r="L11" s="158"/>
      <c r="M11" s="158"/>
      <c r="N11" s="158"/>
    </row>
    <row r="12" spans="1:14">
      <c r="A12" s="132">
        <v>1</v>
      </c>
      <c r="B12" s="50" t="s">
        <v>45</v>
      </c>
      <c r="C12" s="110" t="s">
        <v>46</v>
      </c>
      <c r="D12" s="110" t="s">
        <v>46</v>
      </c>
      <c r="E12" s="157">
        <f>F12+G12</f>
        <v>437131</v>
      </c>
      <c r="F12" s="157">
        <v>224826</v>
      </c>
      <c r="G12" s="157">
        <v>212305</v>
      </c>
      <c r="H12" s="161">
        <v>34</v>
      </c>
      <c r="I12" s="131">
        <v>2712</v>
      </c>
      <c r="J12" s="131">
        <v>1</v>
      </c>
      <c r="K12" s="131">
        <v>1</v>
      </c>
      <c r="L12" s="131">
        <v>11</v>
      </c>
      <c r="M12" s="131">
        <v>68</v>
      </c>
      <c r="N12" s="131">
        <v>431</v>
      </c>
    </row>
    <row r="13" spans="1:14">
      <c r="A13" s="132">
        <v>2</v>
      </c>
      <c r="B13" s="50" t="s">
        <v>47</v>
      </c>
      <c r="C13" s="110" t="s">
        <v>46</v>
      </c>
      <c r="D13" s="110" t="s">
        <v>48</v>
      </c>
      <c r="E13" s="157">
        <f t="shared" ref="E13:E24" si="0">F13+G13</f>
        <v>790938</v>
      </c>
      <c r="F13" s="157">
        <v>403512</v>
      </c>
      <c r="G13" s="157">
        <v>387426</v>
      </c>
      <c r="H13" s="161">
        <v>43</v>
      </c>
      <c r="I13" s="131">
        <v>3265</v>
      </c>
      <c r="J13" s="131">
        <v>2</v>
      </c>
      <c r="K13" s="131">
        <v>3</v>
      </c>
      <c r="L13" s="131">
        <v>15</v>
      </c>
      <c r="M13" s="131">
        <v>88</v>
      </c>
      <c r="N13" s="131">
        <v>583</v>
      </c>
    </row>
    <row r="14" spans="1:14">
      <c r="A14" s="132">
        <v>3</v>
      </c>
      <c r="B14" s="50" t="s">
        <v>49</v>
      </c>
      <c r="C14" s="110" t="s">
        <v>46</v>
      </c>
      <c r="D14" s="110" t="s">
        <v>46</v>
      </c>
      <c r="E14" s="157">
        <f t="shared" si="0"/>
        <v>538096</v>
      </c>
      <c r="F14" s="157">
        <v>278801</v>
      </c>
      <c r="G14" s="157">
        <v>259295</v>
      </c>
      <c r="H14" s="161">
        <v>51</v>
      </c>
      <c r="I14" s="131">
        <v>919</v>
      </c>
      <c r="J14" s="131">
        <v>2</v>
      </c>
      <c r="K14" s="131">
        <v>1</v>
      </c>
      <c r="L14" s="131">
        <v>11</v>
      </c>
      <c r="M14" s="131">
        <v>75</v>
      </c>
      <c r="N14" s="131">
        <v>448</v>
      </c>
    </row>
    <row r="15" spans="1:14">
      <c r="A15" s="132">
        <v>4</v>
      </c>
      <c r="B15" s="50" t="s">
        <v>50</v>
      </c>
      <c r="C15" s="110" t="s">
        <v>46</v>
      </c>
      <c r="D15" s="110" t="s">
        <v>46</v>
      </c>
      <c r="E15" s="157">
        <f t="shared" si="0"/>
        <v>849981</v>
      </c>
      <c r="F15" s="157">
        <v>442390</v>
      </c>
      <c r="G15" s="157">
        <v>407591</v>
      </c>
      <c r="H15" s="161">
        <v>54</v>
      </c>
      <c r="I15" s="131">
        <v>898</v>
      </c>
      <c r="J15" s="131">
        <v>1</v>
      </c>
      <c r="K15" s="131">
        <v>1</v>
      </c>
      <c r="L15" s="131">
        <v>18</v>
      </c>
      <c r="M15" s="131">
        <v>87</v>
      </c>
      <c r="N15" s="131">
        <v>542</v>
      </c>
    </row>
    <row r="16" spans="1:14">
      <c r="A16" s="132">
        <v>5</v>
      </c>
      <c r="B16" s="50" t="s">
        <v>51</v>
      </c>
      <c r="C16" s="110" t="s">
        <v>46</v>
      </c>
      <c r="D16" s="110" t="s">
        <v>48</v>
      </c>
      <c r="E16" s="157">
        <f t="shared" si="0"/>
        <v>517745</v>
      </c>
      <c r="F16" s="157">
        <v>268241</v>
      </c>
      <c r="G16" s="157">
        <v>249504</v>
      </c>
      <c r="H16" s="161">
        <v>38</v>
      </c>
      <c r="I16" s="131">
        <v>1802</v>
      </c>
      <c r="J16" s="131">
        <v>1</v>
      </c>
      <c r="K16" s="131">
        <v>2</v>
      </c>
      <c r="L16" s="131">
        <v>15</v>
      </c>
      <c r="M16" s="131">
        <v>83</v>
      </c>
      <c r="N16" s="131">
        <v>465</v>
      </c>
    </row>
    <row r="17" spans="1:14">
      <c r="A17" s="132">
        <v>6</v>
      </c>
      <c r="B17" s="50" t="s">
        <v>52</v>
      </c>
      <c r="C17" s="110" t="s">
        <v>46</v>
      </c>
      <c r="D17" s="110" t="s">
        <v>48</v>
      </c>
      <c r="E17" s="157">
        <f t="shared" si="0"/>
        <v>955624</v>
      </c>
      <c r="F17" s="157">
        <v>485641</v>
      </c>
      <c r="G17" s="157">
        <v>469983</v>
      </c>
      <c r="H17" s="161">
        <v>64</v>
      </c>
      <c r="I17" s="131">
        <v>1654</v>
      </c>
      <c r="J17" s="131">
        <v>1</v>
      </c>
      <c r="K17" s="131">
        <v>3</v>
      </c>
      <c r="L17" s="131">
        <v>26</v>
      </c>
      <c r="M17" s="131">
        <v>120</v>
      </c>
      <c r="N17" s="131">
        <v>840</v>
      </c>
    </row>
    <row r="18" spans="1:14">
      <c r="A18" s="132">
        <v>7</v>
      </c>
      <c r="B18" s="50" t="s">
        <v>53</v>
      </c>
      <c r="C18" s="110" t="s">
        <v>46</v>
      </c>
      <c r="D18" s="110" t="s">
        <v>48</v>
      </c>
      <c r="E18" s="157">
        <f t="shared" si="0"/>
        <v>728590</v>
      </c>
      <c r="F18" s="157">
        <v>372050</v>
      </c>
      <c r="G18" s="157">
        <v>356540</v>
      </c>
      <c r="H18" s="161">
        <v>48</v>
      </c>
      <c r="I18" s="131">
        <v>928</v>
      </c>
      <c r="J18" s="131">
        <v>1</v>
      </c>
      <c r="K18" s="131">
        <v>3</v>
      </c>
      <c r="L18" s="131">
        <v>14</v>
      </c>
      <c r="M18" s="131">
        <v>94</v>
      </c>
      <c r="N18" s="131">
        <v>635</v>
      </c>
    </row>
    <row r="19" spans="1:14">
      <c r="A19" s="132">
        <v>8</v>
      </c>
      <c r="B19" s="50" t="s">
        <v>54</v>
      </c>
      <c r="C19" s="110" t="s">
        <v>46</v>
      </c>
      <c r="D19" s="110" t="s">
        <v>48</v>
      </c>
      <c r="E19" s="157">
        <f t="shared" si="0"/>
        <v>838132</v>
      </c>
      <c r="F19" s="157">
        <v>433980</v>
      </c>
      <c r="G19" s="157">
        <v>404152</v>
      </c>
      <c r="H19" s="161">
        <v>50</v>
      </c>
      <c r="I19" s="131">
        <v>968</v>
      </c>
      <c r="J19" s="131">
        <v>1</v>
      </c>
      <c r="K19" s="131">
        <v>2</v>
      </c>
      <c r="L19" s="131">
        <v>12</v>
      </c>
      <c r="M19" s="131">
        <v>90</v>
      </c>
      <c r="N19" s="131">
        <v>593</v>
      </c>
    </row>
    <row r="20" spans="1:14">
      <c r="A20" s="132">
        <v>9</v>
      </c>
      <c r="B20" s="50" t="s">
        <v>55</v>
      </c>
      <c r="C20" s="110" t="s">
        <v>46</v>
      </c>
      <c r="D20" s="110" t="s">
        <v>48</v>
      </c>
      <c r="E20" s="157">
        <f t="shared" si="0"/>
        <v>908082</v>
      </c>
      <c r="F20" s="157">
        <v>469000</v>
      </c>
      <c r="G20" s="157">
        <v>439082</v>
      </c>
      <c r="H20" s="161">
        <v>57</v>
      </c>
      <c r="I20" s="131">
        <v>712</v>
      </c>
      <c r="J20" s="131">
        <v>1</v>
      </c>
      <c r="K20" s="131">
        <v>2</v>
      </c>
      <c r="L20" s="131">
        <v>17</v>
      </c>
      <c r="M20" s="131">
        <v>86</v>
      </c>
      <c r="N20" s="131">
        <v>680</v>
      </c>
    </row>
    <row r="21" spans="1:14">
      <c r="A21" s="132">
        <v>10</v>
      </c>
      <c r="B21" s="50" t="s">
        <v>56</v>
      </c>
      <c r="C21" s="110" t="s">
        <v>46</v>
      </c>
      <c r="D21" s="110" t="s">
        <v>48</v>
      </c>
      <c r="E21" s="157">
        <f t="shared" si="0"/>
        <v>636084</v>
      </c>
      <c r="F21" s="76">
        <v>335013</v>
      </c>
      <c r="G21" s="76">
        <v>301071</v>
      </c>
      <c r="H21" s="161">
        <v>56</v>
      </c>
      <c r="I21" s="131">
        <v>1081</v>
      </c>
      <c r="J21" s="131">
        <v>1</v>
      </c>
      <c r="K21" s="131">
        <v>2</v>
      </c>
      <c r="L21" s="131">
        <v>14</v>
      </c>
      <c r="M21" s="131">
        <v>90</v>
      </c>
      <c r="N21" s="131">
        <v>534</v>
      </c>
    </row>
    <row r="22" spans="1:14">
      <c r="A22" s="132">
        <v>11</v>
      </c>
      <c r="B22" s="50" t="s">
        <v>57</v>
      </c>
      <c r="C22" s="110" t="s">
        <v>46</v>
      </c>
      <c r="D22" s="110" t="s">
        <v>48</v>
      </c>
      <c r="E22" s="157">
        <f t="shared" si="0"/>
        <v>573993</v>
      </c>
      <c r="F22" s="76">
        <v>303197</v>
      </c>
      <c r="G22" s="76">
        <v>270796</v>
      </c>
      <c r="H22" s="161">
        <v>46</v>
      </c>
      <c r="I22" s="131">
        <v>1177</v>
      </c>
      <c r="J22" s="131">
        <v>1</v>
      </c>
      <c r="K22" s="131">
        <v>2</v>
      </c>
      <c r="L22" s="131">
        <v>14</v>
      </c>
      <c r="M22" s="131">
        <v>75</v>
      </c>
      <c r="N22" s="131">
        <v>477</v>
      </c>
    </row>
    <row r="23" spans="1:14">
      <c r="A23" s="132">
        <v>12</v>
      </c>
      <c r="B23" s="50" t="s">
        <v>58</v>
      </c>
      <c r="C23" s="110" t="s">
        <v>46</v>
      </c>
      <c r="D23" s="110" t="s">
        <v>48</v>
      </c>
      <c r="E23" s="157">
        <f t="shared" si="0"/>
        <v>777195</v>
      </c>
      <c r="F23" s="76">
        <v>404171</v>
      </c>
      <c r="G23" s="76">
        <v>373024</v>
      </c>
      <c r="H23" s="161">
        <v>66</v>
      </c>
      <c r="I23" s="131">
        <v>1493</v>
      </c>
      <c r="J23" s="131">
        <v>2</v>
      </c>
      <c r="K23" s="131">
        <v>4</v>
      </c>
      <c r="L23" s="131">
        <v>15</v>
      </c>
      <c r="M23" s="131">
        <v>101</v>
      </c>
      <c r="N23" s="131">
        <v>644</v>
      </c>
    </row>
    <row r="24" spans="1:14">
      <c r="A24" s="132">
        <v>13</v>
      </c>
      <c r="B24" s="50" t="s">
        <v>59</v>
      </c>
      <c r="C24" s="110" t="s">
        <v>46</v>
      </c>
      <c r="D24" s="110" t="s">
        <v>48</v>
      </c>
      <c r="E24" s="157">
        <f t="shared" si="0"/>
        <v>751902</v>
      </c>
      <c r="F24" s="76">
        <v>389011</v>
      </c>
      <c r="G24" s="76">
        <v>362891</v>
      </c>
      <c r="H24" s="161">
        <v>63</v>
      </c>
      <c r="I24" s="131">
        <v>949</v>
      </c>
      <c r="J24" s="131">
        <v>1</v>
      </c>
      <c r="K24" s="131">
        <v>2</v>
      </c>
      <c r="L24" s="131">
        <v>15</v>
      </c>
      <c r="M24" s="131">
        <v>88</v>
      </c>
      <c r="N24" s="131">
        <v>586</v>
      </c>
    </row>
    <row r="25" spans="1:14">
      <c r="E25" s="162">
        <f>SUM(E12:E24)</f>
        <v>9303493</v>
      </c>
      <c r="F25" s="162">
        <f t="shared" ref="F25:G25" si="1">SUM(F12:F24)</f>
        <v>4809833</v>
      </c>
      <c r="G25" s="162">
        <f t="shared" si="1"/>
        <v>4493660</v>
      </c>
      <c r="H25" s="162">
        <f t="shared" ref="H25" si="2">SUM(H12:H24)</f>
        <v>670</v>
      </c>
      <c r="I25" s="162">
        <f t="shared" ref="I25" si="3">SUM(I12:I24)</f>
        <v>18558</v>
      </c>
      <c r="J25" s="162">
        <f t="shared" ref="J25" si="4">SUM(J12:J24)</f>
        <v>16</v>
      </c>
      <c r="K25" s="162">
        <f t="shared" ref="K25" si="5">SUM(K12:K24)</f>
        <v>28</v>
      </c>
      <c r="L25" s="162">
        <f t="shared" ref="L25" si="6">SUM(L12:L24)</f>
        <v>197</v>
      </c>
      <c r="M25" s="162">
        <f t="shared" ref="M25" si="7">SUM(M12:M24)</f>
        <v>1145</v>
      </c>
      <c r="N25" s="162">
        <f t="shared" ref="N25" si="8">SUM(N12:N24)</f>
        <v>7458</v>
      </c>
    </row>
  </sheetData>
  <mergeCells count="3">
    <mergeCell ref="A1:N1"/>
    <mergeCell ref="A2:N2"/>
    <mergeCell ref="A3:D3"/>
  </mergeCells>
  <pageMargins left="0.70866141732283505" right="0.70866141732283505" top="0.47" bottom="0.74803149606299202" header="0.31496062992126" footer="0.31496062992126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U26"/>
  <sheetViews>
    <sheetView zoomScale="69" zoomScaleNormal="69" workbookViewId="0">
      <pane xSplit="2" ySplit="5" topLeftCell="C18" activePane="bottomRight" state="frozen"/>
      <selection pane="topRight"/>
      <selection pane="bottomLeft"/>
      <selection pane="bottomRight" activeCell="A26" sqref="A26"/>
    </sheetView>
  </sheetViews>
  <sheetFormatPr defaultColWidth="9.109375" defaultRowHeight="14.4"/>
  <cols>
    <col min="1" max="1" width="6.88671875" style="126" customWidth="1"/>
    <col min="2" max="2" width="21.5546875" style="126" customWidth="1"/>
    <col min="3" max="3" width="11.44140625" style="126" customWidth="1"/>
    <col min="4" max="4" width="13" style="126" customWidth="1"/>
    <col min="5" max="5" width="14.5546875" style="126" customWidth="1"/>
    <col min="6" max="6" width="17.109375" style="126" customWidth="1"/>
    <col min="7" max="7" width="13.21875" style="126" customWidth="1"/>
    <col min="8" max="8" width="14.6640625" style="126" customWidth="1"/>
    <col min="9" max="9" width="14.21875" style="126" customWidth="1"/>
    <col min="10" max="10" width="14.44140625" style="126" customWidth="1"/>
    <col min="11" max="11" width="14.21875" style="126" customWidth="1"/>
    <col min="12" max="12" width="16" style="126" customWidth="1"/>
    <col min="13" max="14" width="9.109375" style="126"/>
    <col min="15" max="15" width="13.44140625" style="126" customWidth="1"/>
    <col min="16" max="16" width="12.33203125" style="126" customWidth="1"/>
    <col min="17" max="17" width="9.109375" style="126"/>
    <col min="18" max="18" width="9.6640625" style="126" customWidth="1"/>
    <col min="19" max="19" width="13" style="126" customWidth="1"/>
    <col min="20" max="20" width="10" style="126" customWidth="1"/>
    <col min="21" max="24" width="9.109375" style="126"/>
    <col min="25" max="26" width="13.6640625" style="126" customWidth="1"/>
    <col min="27" max="27" width="9.109375" style="126"/>
    <col min="28" max="28" width="10.109375" style="126" customWidth="1"/>
    <col min="29" max="29" width="13.21875" style="126" customWidth="1"/>
    <col min="30" max="30" width="11.33203125" style="126" customWidth="1"/>
    <col min="31" max="31" width="10.33203125" style="126" customWidth="1"/>
    <col min="32" max="32" width="10.21875" style="126" customWidth="1"/>
    <col min="33" max="34" width="9.109375" style="126"/>
    <col min="35" max="35" width="14.21875" style="126" customWidth="1"/>
    <col min="36" max="36" width="12.21875" style="126" customWidth="1"/>
    <col min="37" max="38" width="9.109375" style="126"/>
    <col min="39" max="39" width="12.33203125" style="126" customWidth="1"/>
    <col min="40" max="40" width="10.21875" style="126" customWidth="1"/>
    <col min="41" max="44" width="9.109375" style="126"/>
    <col min="45" max="45" width="13.44140625" style="126" customWidth="1"/>
    <col min="46" max="46" width="13" style="126" customWidth="1"/>
    <col min="47" max="16384" width="9.109375" style="126"/>
  </cols>
  <sheetData>
    <row r="1" spans="1:47"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</row>
    <row r="2" spans="1:47" s="124" customFormat="1" ht="25.8">
      <c r="A2" s="217" t="s">
        <v>60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</row>
    <row r="3" spans="1:47" ht="20.25" customHeight="1">
      <c r="A3" s="218" t="s">
        <v>23</v>
      </c>
      <c r="B3" s="218"/>
      <c r="C3" s="218"/>
      <c r="D3" s="218"/>
      <c r="E3" s="218"/>
      <c r="F3" s="218"/>
      <c r="G3" s="218"/>
      <c r="H3" s="3" t="s">
        <v>61</v>
      </c>
      <c r="I3" s="3"/>
      <c r="J3" s="3"/>
      <c r="K3" s="3"/>
      <c r="L3" s="3"/>
    </row>
    <row r="4" spans="1:47" ht="30.75" customHeight="1">
      <c r="A4" s="207" t="s">
        <v>62</v>
      </c>
      <c r="B4" s="207"/>
      <c r="C4" s="207"/>
      <c r="D4" s="207"/>
      <c r="E4" s="207"/>
      <c r="F4" s="207"/>
      <c r="G4" s="207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209"/>
      <c r="AR4" s="209"/>
      <c r="AS4" s="209"/>
      <c r="AT4" s="209"/>
      <c r="AU4" s="209"/>
    </row>
    <row r="5" spans="1:47" s="125" customFormat="1" ht="15.75" customHeight="1">
      <c r="A5" s="219" t="s">
        <v>63</v>
      </c>
      <c r="B5" s="205" t="s">
        <v>64</v>
      </c>
      <c r="C5" s="208" t="s">
        <v>65</v>
      </c>
      <c r="D5" s="208"/>
      <c r="E5" s="208"/>
      <c r="F5" s="208"/>
      <c r="G5" s="208"/>
      <c r="H5" s="208"/>
      <c r="I5" s="208"/>
      <c r="J5" s="208"/>
      <c r="K5" s="208"/>
      <c r="L5" s="208"/>
      <c r="M5" s="210" t="s">
        <v>66</v>
      </c>
      <c r="N5" s="210"/>
      <c r="O5" s="210"/>
      <c r="P5" s="210"/>
      <c r="Q5" s="210"/>
      <c r="R5" s="210"/>
      <c r="S5" s="210"/>
      <c r="T5" s="210"/>
      <c r="U5" s="210"/>
      <c r="V5" s="210"/>
      <c r="W5" s="211" t="s">
        <v>67</v>
      </c>
      <c r="X5" s="211"/>
      <c r="Y5" s="211"/>
      <c r="Z5" s="211"/>
      <c r="AA5" s="211"/>
      <c r="AB5" s="211"/>
      <c r="AC5" s="211"/>
      <c r="AD5" s="211"/>
      <c r="AE5" s="211"/>
      <c r="AF5" s="211"/>
      <c r="AG5" s="212" t="s">
        <v>68</v>
      </c>
      <c r="AH5" s="212"/>
      <c r="AI5" s="212"/>
      <c r="AJ5" s="212"/>
      <c r="AK5" s="212"/>
      <c r="AL5" s="212"/>
      <c r="AM5" s="212"/>
      <c r="AN5" s="212"/>
      <c r="AO5" s="212"/>
      <c r="AP5" s="212"/>
      <c r="AQ5" s="214" t="s">
        <v>69</v>
      </c>
      <c r="AR5" s="215"/>
      <c r="AS5" s="215"/>
      <c r="AT5" s="215"/>
      <c r="AU5" s="215"/>
    </row>
    <row r="6" spans="1:47" s="125" customFormat="1" ht="243" customHeight="1">
      <c r="A6" s="220"/>
      <c r="B6" s="206"/>
      <c r="C6" s="127" t="s">
        <v>70</v>
      </c>
      <c r="D6" s="127" t="s">
        <v>71</v>
      </c>
      <c r="E6" s="127" t="s">
        <v>72</v>
      </c>
      <c r="F6" s="127" t="s">
        <v>73</v>
      </c>
      <c r="G6" s="127" t="s">
        <v>74</v>
      </c>
      <c r="H6" s="127" t="s">
        <v>75</v>
      </c>
      <c r="I6" s="127" t="s">
        <v>76</v>
      </c>
      <c r="J6" s="127" t="s">
        <v>77</v>
      </c>
      <c r="K6" s="127" t="s">
        <v>78</v>
      </c>
      <c r="L6" s="127" t="s">
        <v>79</v>
      </c>
      <c r="M6" s="143" t="s">
        <v>80</v>
      </c>
      <c r="N6" s="142" t="s">
        <v>71</v>
      </c>
      <c r="O6" s="142" t="s">
        <v>72</v>
      </c>
      <c r="P6" s="142" t="s">
        <v>73</v>
      </c>
      <c r="Q6" s="142" t="s">
        <v>74</v>
      </c>
      <c r="R6" s="142" t="s">
        <v>75</v>
      </c>
      <c r="S6" s="142" t="s">
        <v>76</v>
      </c>
      <c r="T6" s="142" t="s">
        <v>77</v>
      </c>
      <c r="U6" s="142" t="s">
        <v>78</v>
      </c>
      <c r="V6" s="142" t="s">
        <v>79</v>
      </c>
      <c r="W6" s="146" t="s">
        <v>81</v>
      </c>
      <c r="X6" s="145" t="s">
        <v>71</v>
      </c>
      <c r="Y6" s="145" t="s">
        <v>72</v>
      </c>
      <c r="Z6" s="145" t="s">
        <v>73</v>
      </c>
      <c r="AA6" s="145" t="s">
        <v>74</v>
      </c>
      <c r="AB6" s="145" t="s">
        <v>75</v>
      </c>
      <c r="AC6" s="145" t="s">
        <v>76</v>
      </c>
      <c r="AD6" s="145" t="s">
        <v>77</v>
      </c>
      <c r="AE6" s="145" t="s">
        <v>78</v>
      </c>
      <c r="AF6" s="145" t="s">
        <v>79</v>
      </c>
      <c r="AG6" s="149" t="s">
        <v>82</v>
      </c>
      <c r="AH6" s="148" t="s">
        <v>71</v>
      </c>
      <c r="AI6" s="148" t="s">
        <v>72</v>
      </c>
      <c r="AJ6" s="148" t="s">
        <v>73</v>
      </c>
      <c r="AK6" s="148" t="s">
        <v>74</v>
      </c>
      <c r="AL6" s="148" t="s">
        <v>75</v>
      </c>
      <c r="AM6" s="148" t="s">
        <v>76</v>
      </c>
      <c r="AN6" s="148" t="s">
        <v>77</v>
      </c>
      <c r="AO6" s="148" t="s">
        <v>78</v>
      </c>
      <c r="AP6" s="148" t="s">
        <v>79</v>
      </c>
      <c r="AQ6" s="150" t="s">
        <v>83</v>
      </c>
      <c r="AR6" s="151" t="s">
        <v>71</v>
      </c>
      <c r="AS6" s="151" t="s">
        <v>72</v>
      </c>
      <c r="AT6" s="151" t="s">
        <v>73</v>
      </c>
      <c r="AU6" s="151" t="s">
        <v>74</v>
      </c>
    </row>
    <row r="7" spans="1:47" ht="13.5" customHeight="1">
      <c r="A7" s="128">
        <v>1</v>
      </c>
      <c r="B7" s="129" t="s">
        <v>45</v>
      </c>
      <c r="C7" s="130">
        <v>0</v>
      </c>
      <c r="D7" s="130">
        <v>0</v>
      </c>
      <c r="E7" s="130">
        <v>0</v>
      </c>
      <c r="F7" s="130">
        <v>0</v>
      </c>
      <c r="G7" s="110">
        <v>0</v>
      </c>
      <c r="H7" s="110">
        <v>0</v>
      </c>
      <c r="I7" s="110">
        <v>0</v>
      </c>
      <c r="J7" s="110">
        <v>0</v>
      </c>
      <c r="K7" s="110">
        <v>0</v>
      </c>
      <c r="L7" s="110">
        <v>0</v>
      </c>
      <c r="M7" s="128">
        <v>1</v>
      </c>
      <c r="N7" s="128">
        <v>68</v>
      </c>
      <c r="O7" s="128">
        <v>68</v>
      </c>
      <c r="P7" s="128">
        <v>76</v>
      </c>
      <c r="Q7" s="128">
        <v>1</v>
      </c>
      <c r="R7" s="128">
        <v>8</v>
      </c>
      <c r="S7" s="128">
        <v>7</v>
      </c>
      <c r="T7" s="128">
        <v>7</v>
      </c>
      <c r="U7" s="128">
        <v>1</v>
      </c>
      <c r="V7" s="128">
        <v>7</v>
      </c>
      <c r="W7" s="128">
        <v>1</v>
      </c>
      <c r="X7" s="128">
        <v>0</v>
      </c>
      <c r="Y7" s="128">
        <v>0</v>
      </c>
      <c r="Z7" s="128">
        <v>2</v>
      </c>
      <c r="AA7" s="128">
        <v>1</v>
      </c>
      <c r="AB7" s="128">
        <v>0</v>
      </c>
      <c r="AC7" s="128">
        <v>0</v>
      </c>
      <c r="AD7" s="128">
        <v>0</v>
      </c>
      <c r="AE7" s="128">
        <v>0</v>
      </c>
      <c r="AF7" s="128">
        <v>1</v>
      </c>
      <c r="AG7" s="128">
        <v>11</v>
      </c>
      <c r="AH7" s="128">
        <v>0</v>
      </c>
      <c r="AI7" s="128">
        <v>0</v>
      </c>
      <c r="AJ7" s="128">
        <v>8</v>
      </c>
      <c r="AK7" s="128">
        <f>AG7-AJ7</f>
        <v>3</v>
      </c>
      <c r="AL7" s="128">
        <v>0</v>
      </c>
      <c r="AM7" s="128">
        <v>0</v>
      </c>
      <c r="AN7" s="128">
        <v>7</v>
      </c>
      <c r="AO7" s="128">
        <v>1</v>
      </c>
      <c r="AP7" s="128">
        <v>0</v>
      </c>
      <c r="AQ7" s="128">
        <v>68</v>
      </c>
      <c r="AR7" s="128">
        <v>68</v>
      </c>
      <c r="AS7" s="128">
        <v>68</v>
      </c>
      <c r="AT7" s="128">
        <v>68</v>
      </c>
      <c r="AU7" s="128">
        <v>0</v>
      </c>
    </row>
    <row r="8" spans="1:47" ht="13.5" customHeight="1">
      <c r="A8" s="110">
        <v>2</v>
      </c>
      <c r="B8" s="50" t="s">
        <v>47</v>
      </c>
      <c r="C8" s="131">
        <v>1</v>
      </c>
      <c r="D8" s="130">
        <v>1</v>
      </c>
      <c r="E8" s="130">
        <v>0</v>
      </c>
      <c r="F8" s="130">
        <v>0</v>
      </c>
      <c r="G8" s="110">
        <v>1</v>
      </c>
      <c r="H8" s="110">
        <v>0</v>
      </c>
      <c r="I8" s="110">
        <v>0</v>
      </c>
      <c r="J8" s="110">
        <v>0</v>
      </c>
      <c r="K8" s="110">
        <v>0</v>
      </c>
      <c r="L8" s="110">
        <v>0</v>
      </c>
      <c r="M8" s="128">
        <v>1</v>
      </c>
      <c r="N8" s="128">
        <v>0</v>
      </c>
      <c r="O8" s="128">
        <v>1</v>
      </c>
      <c r="P8" s="128">
        <v>1</v>
      </c>
      <c r="Q8" s="128">
        <v>1</v>
      </c>
      <c r="R8" s="128">
        <v>0</v>
      </c>
      <c r="S8" s="128">
        <v>1</v>
      </c>
      <c r="T8" s="128">
        <v>1</v>
      </c>
      <c r="U8" s="128">
        <v>0</v>
      </c>
      <c r="V8" s="128">
        <v>1</v>
      </c>
      <c r="W8" s="128">
        <v>3</v>
      </c>
      <c r="X8" s="128">
        <v>3</v>
      </c>
      <c r="Y8" s="128">
        <v>3</v>
      </c>
      <c r="Z8" s="128">
        <v>3</v>
      </c>
      <c r="AA8" s="128">
        <v>3</v>
      </c>
      <c r="AB8" s="128" t="s">
        <v>84</v>
      </c>
      <c r="AC8" s="128">
        <v>0</v>
      </c>
      <c r="AD8" s="128">
        <v>3</v>
      </c>
      <c r="AE8" s="128">
        <v>3</v>
      </c>
      <c r="AF8" s="128">
        <v>0</v>
      </c>
      <c r="AG8" s="128">
        <v>12</v>
      </c>
      <c r="AH8" s="128">
        <v>12</v>
      </c>
      <c r="AI8" s="128">
        <v>12</v>
      </c>
      <c r="AJ8" s="128">
        <v>12</v>
      </c>
      <c r="AK8" s="128">
        <f t="shared" ref="AK8:AK10" si="0">AG8-AJ8</f>
        <v>0</v>
      </c>
      <c r="AL8" s="128" t="s">
        <v>85</v>
      </c>
      <c r="AM8" s="128">
        <v>4</v>
      </c>
      <c r="AN8" s="128">
        <v>2</v>
      </c>
      <c r="AO8" s="128"/>
      <c r="AP8" s="128">
        <v>0</v>
      </c>
      <c r="AQ8" s="128">
        <v>88</v>
      </c>
      <c r="AR8" s="128">
        <v>88</v>
      </c>
      <c r="AS8" s="128">
        <v>88</v>
      </c>
      <c r="AT8" s="128">
        <v>88</v>
      </c>
      <c r="AU8" s="128">
        <v>0</v>
      </c>
    </row>
    <row r="9" spans="1:47" ht="13.5" customHeight="1">
      <c r="A9" s="110">
        <v>3</v>
      </c>
      <c r="B9" s="50" t="s">
        <v>49</v>
      </c>
      <c r="C9" s="130">
        <v>1</v>
      </c>
      <c r="D9" s="130">
        <v>0</v>
      </c>
      <c r="E9" s="130">
        <v>0</v>
      </c>
      <c r="F9" s="130">
        <v>0</v>
      </c>
      <c r="G9" s="110">
        <v>1</v>
      </c>
      <c r="H9" s="110">
        <v>0</v>
      </c>
      <c r="I9" s="110">
        <v>0</v>
      </c>
      <c r="J9" s="110">
        <v>0</v>
      </c>
      <c r="K9" s="110">
        <v>1</v>
      </c>
      <c r="L9" s="110">
        <v>0</v>
      </c>
      <c r="M9" s="128">
        <v>1</v>
      </c>
      <c r="N9" s="128">
        <v>0</v>
      </c>
      <c r="O9" s="128">
        <v>1</v>
      </c>
      <c r="P9" s="128">
        <v>1</v>
      </c>
      <c r="Q9" s="128">
        <v>1</v>
      </c>
      <c r="R9" s="128">
        <v>0</v>
      </c>
      <c r="S9" s="128">
        <v>0</v>
      </c>
      <c r="T9" s="128">
        <v>0</v>
      </c>
      <c r="U9" s="128">
        <v>1</v>
      </c>
      <c r="V9" s="128">
        <v>1</v>
      </c>
      <c r="W9" s="128">
        <v>1</v>
      </c>
      <c r="X9" s="128">
        <v>0</v>
      </c>
      <c r="Y9" s="128">
        <v>1</v>
      </c>
      <c r="Z9" s="128">
        <v>1</v>
      </c>
      <c r="AA9" s="128">
        <v>1</v>
      </c>
      <c r="AB9" s="128">
        <v>0</v>
      </c>
      <c r="AC9" s="128">
        <v>0</v>
      </c>
      <c r="AD9" s="128">
        <v>1</v>
      </c>
      <c r="AE9" s="128">
        <v>1</v>
      </c>
      <c r="AF9" s="128">
        <v>1</v>
      </c>
      <c r="AG9" s="128">
        <v>12</v>
      </c>
      <c r="AH9" s="128">
        <v>0</v>
      </c>
      <c r="AI9" s="128">
        <v>10</v>
      </c>
      <c r="AJ9" s="128">
        <v>12</v>
      </c>
      <c r="AK9" s="128">
        <f t="shared" si="0"/>
        <v>0</v>
      </c>
      <c r="AL9" s="128">
        <v>0</v>
      </c>
      <c r="AM9" s="128">
        <v>0</v>
      </c>
      <c r="AN9" s="128">
        <v>0</v>
      </c>
      <c r="AO9" s="128">
        <v>12</v>
      </c>
      <c r="AP9" s="128">
        <v>10</v>
      </c>
      <c r="AQ9" s="128">
        <v>74</v>
      </c>
      <c r="AR9" s="128">
        <v>0</v>
      </c>
      <c r="AS9" s="128">
        <v>75</v>
      </c>
      <c r="AT9" s="128">
        <v>75</v>
      </c>
      <c r="AU9" s="128">
        <v>0</v>
      </c>
    </row>
    <row r="10" spans="1:47" ht="13.5" customHeight="1">
      <c r="A10" s="110">
        <v>4</v>
      </c>
      <c r="B10" s="50" t="s">
        <v>50</v>
      </c>
      <c r="C10" s="130">
        <v>1</v>
      </c>
      <c r="D10" s="130">
        <v>0</v>
      </c>
      <c r="E10" s="130">
        <v>1</v>
      </c>
      <c r="F10" s="130">
        <v>1</v>
      </c>
      <c r="G10" s="110">
        <v>1</v>
      </c>
      <c r="H10" s="110">
        <v>0</v>
      </c>
      <c r="I10" s="110">
        <v>0</v>
      </c>
      <c r="J10" s="110">
        <v>0</v>
      </c>
      <c r="K10" s="110">
        <v>1</v>
      </c>
      <c r="L10" s="110">
        <v>0</v>
      </c>
      <c r="M10" s="128">
        <v>1</v>
      </c>
      <c r="N10" s="128">
        <v>0</v>
      </c>
      <c r="O10" s="128">
        <v>1</v>
      </c>
      <c r="P10" s="128">
        <v>1</v>
      </c>
      <c r="Q10" s="128">
        <v>1</v>
      </c>
      <c r="R10" s="128">
        <v>0</v>
      </c>
      <c r="S10" s="147">
        <v>0</v>
      </c>
      <c r="T10" s="128">
        <v>0</v>
      </c>
      <c r="U10" s="128">
        <v>1</v>
      </c>
      <c r="V10" s="128">
        <v>1</v>
      </c>
      <c r="W10" s="128">
        <v>1</v>
      </c>
      <c r="X10" s="128">
        <v>0</v>
      </c>
      <c r="Y10" s="128">
        <v>0</v>
      </c>
      <c r="Z10" s="128">
        <v>0</v>
      </c>
      <c r="AA10" s="128">
        <v>1</v>
      </c>
      <c r="AB10" s="128">
        <v>0</v>
      </c>
      <c r="AC10" s="128">
        <v>0</v>
      </c>
      <c r="AD10" s="128">
        <v>0</v>
      </c>
      <c r="AE10" s="128">
        <v>0</v>
      </c>
      <c r="AF10" s="128">
        <v>0</v>
      </c>
      <c r="AG10" s="128">
        <v>18</v>
      </c>
      <c r="AH10" s="128">
        <v>0</v>
      </c>
      <c r="AI10" s="128">
        <v>18</v>
      </c>
      <c r="AJ10" s="128">
        <v>18</v>
      </c>
      <c r="AK10" s="128">
        <f t="shared" si="0"/>
        <v>0</v>
      </c>
      <c r="AL10" s="128">
        <v>0</v>
      </c>
      <c r="AM10" s="128">
        <v>0</v>
      </c>
      <c r="AN10" s="128">
        <v>1</v>
      </c>
      <c r="AO10" s="128">
        <v>17</v>
      </c>
      <c r="AP10" s="128">
        <v>16</v>
      </c>
      <c r="AQ10" s="128">
        <v>87</v>
      </c>
      <c r="AR10" s="152">
        <v>26</v>
      </c>
      <c r="AS10" s="152">
        <v>26</v>
      </c>
      <c r="AT10" s="128">
        <v>87</v>
      </c>
      <c r="AU10" s="128">
        <v>0</v>
      </c>
    </row>
    <row r="11" spans="1:47" ht="13.5" customHeight="1">
      <c r="A11" s="132"/>
      <c r="B11" s="133"/>
      <c r="C11" s="134"/>
      <c r="D11" s="134"/>
      <c r="E11" s="134"/>
      <c r="F11" s="134"/>
      <c r="G11" s="135"/>
      <c r="H11" s="135"/>
      <c r="I11" s="135"/>
      <c r="J11" s="135"/>
      <c r="K11" s="135"/>
      <c r="L11" s="135"/>
      <c r="M11" s="144"/>
      <c r="N11" s="144"/>
      <c r="O11" s="144"/>
      <c r="P11" s="144"/>
      <c r="Q11" s="144"/>
      <c r="R11" s="144"/>
      <c r="S11" s="144"/>
      <c r="T11" s="144"/>
      <c r="U11" s="144"/>
      <c r="V11" s="144"/>
      <c r="W11" s="144"/>
      <c r="X11" s="144"/>
      <c r="Y11" s="144"/>
      <c r="Z11" s="144"/>
      <c r="AA11" s="144"/>
      <c r="AB11" s="144"/>
      <c r="AC11" s="144"/>
      <c r="AD11" s="144"/>
      <c r="AE11" s="144"/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</row>
    <row r="12" spans="1:47" s="125" customFormat="1">
      <c r="A12" s="136"/>
      <c r="B12" s="136" t="s">
        <v>86</v>
      </c>
      <c r="C12" s="137">
        <f t="shared" ref="C12:AU12" si="1">SUM(C7:C10)</f>
        <v>3</v>
      </c>
      <c r="D12" s="137">
        <f t="shared" si="1"/>
        <v>1</v>
      </c>
      <c r="E12" s="137">
        <f t="shared" si="1"/>
        <v>1</v>
      </c>
      <c r="F12" s="137">
        <f t="shared" si="1"/>
        <v>1</v>
      </c>
      <c r="G12" s="137">
        <f t="shared" si="1"/>
        <v>3</v>
      </c>
      <c r="H12" s="137">
        <f t="shared" si="1"/>
        <v>0</v>
      </c>
      <c r="I12" s="137">
        <f t="shared" si="1"/>
        <v>0</v>
      </c>
      <c r="J12" s="137">
        <f t="shared" si="1"/>
        <v>0</v>
      </c>
      <c r="K12" s="137">
        <f t="shared" si="1"/>
        <v>2</v>
      </c>
      <c r="L12" s="137">
        <f t="shared" si="1"/>
        <v>0</v>
      </c>
      <c r="M12" s="137">
        <f t="shared" si="1"/>
        <v>4</v>
      </c>
      <c r="N12" s="137">
        <f t="shared" si="1"/>
        <v>68</v>
      </c>
      <c r="O12" s="137">
        <f t="shared" si="1"/>
        <v>71</v>
      </c>
      <c r="P12" s="137">
        <f t="shared" si="1"/>
        <v>79</v>
      </c>
      <c r="Q12" s="137">
        <f t="shared" si="1"/>
        <v>4</v>
      </c>
      <c r="R12" s="137">
        <f t="shared" si="1"/>
        <v>8</v>
      </c>
      <c r="S12" s="137">
        <f t="shared" si="1"/>
        <v>8</v>
      </c>
      <c r="T12" s="137">
        <f t="shared" si="1"/>
        <v>8</v>
      </c>
      <c r="U12" s="137">
        <f t="shared" si="1"/>
        <v>3</v>
      </c>
      <c r="V12" s="137">
        <f t="shared" si="1"/>
        <v>10</v>
      </c>
      <c r="W12" s="137">
        <f t="shared" si="1"/>
        <v>6</v>
      </c>
      <c r="X12" s="137">
        <f t="shared" si="1"/>
        <v>3</v>
      </c>
      <c r="Y12" s="137">
        <f t="shared" si="1"/>
        <v>4</v>
      </c>
      <c r="Z12" s="137">
        <f t="shared" si="1"/>
        <v>6</v>
      </c>
      <c r="AA12" s="137">
        <f t="shared" si="1"/>
        <v>6</v>
      </c>
      <c r="AB12" s="137">
        <f t="shared" si="1"/>
        <v>0</v>
      </c>
      <c r="AC12" s="137">
        <f t="shared" si="1"/>
        <v>0</v>
      </c>
      <c r="AD12" s="137">
        <f t="shared" si="1"/>
        <v>4</v>
      </c>
      <c r="AE12" s="137">
        <f t="shared" si="1"/>
        <v>4</v>
      </c>
      <c r="AF12" s="137">
        <f t="shared" si="1"/>
        <v>2</v>
      </c>
      <c r="AG12" s="137">
        <f t="shared" si="1"/>
        <v>53</v>
      </c>
      <c r="AH12" s="137">
        <f t="shared" si="1"/>
        <v>12</v>
      </c>
      <c r="AI12" s="137">
        <f t="shared" si="1"/>
        <v>40</v>
      </c>
      <c r="AJ12" s="137">
        <f t="shared" si="1"/>
        <v>50</v>
      </c>
      <c r="AK12" s="137">
        <f t="shared" si="1"/>
        <v>3</v>
      </c>
      <c r="AL12" s="137">
        <f t="shared" si="1"/>
        <v>0</v>
      </c>
      <c r="AM12" s="137">
        <f t="shared" si="1"/>
        <v>4</v>
      </c>
      <c r="AN12" s="137">
        <f t="shared" si="1"/>
        <v>10</v>
      </c>
      <c r="AO12" s="137">
        <f t="shared" si="1"/>
        <v>30</v>
      </c>
      <c r="AP12" s="137">
        <f t="shared" si="1"/>
        <v>26</v>
      </c>
      <c r="AQ12" s="137">
        <f t="shared" si="1"/>
        <v>317</v>
      </c>
      <c r="AR12" s="137">
        <f t="shared" si="1"/>
        <v>182</v>
      </c>
      <c r="AS12" s="137">
        <f t="shared" si="1"/>
        <v>257</v>
      </c>
      <c r="AT12" s="137">
        <f t="shared" si="1"/>
        <v>318</v>
      </c>
      <c r="AU12" s="137">
        <f t="shared" si="1"/>
        <v>0</v>
      </c>
    </row>
    <row r="13" spans="1:47" ht="30.75" customHeight="1">
      <c r="A13" s="207" t="s">
        <v>87</v>
      </c>
      <c r="B13" s="207"/>
      <c r="C13" s="207"/>
      <c r="D13" s="207"/>
      <c r="E13" s="207"/>
      <c r="F13" s="207"/>
      <c r="G13" s="207"/>
      <c r="H13" s="209"/>
      <c r="I13" s="209"/>
      <c r="J13" s="209"/>
      <c r="K13" s="209"/>
      <c r="L13" s="209"/>
      <c r="M13" s="209"/>
      <c r="N13" s="209"/>
      <c r="O13" s="209"/>
      <c r="P13" s="209"/>
      <c r="Q13" s="209"/>
      <c r="R13" s="209"/>
      <c r="S13" s="209"/>
      <c r="T13" s="209"/>
      <c r="U13" s="209"/>
      <c r="V13" s="209"/>
      <c r="W13" s="209"/>
      <c r="X13" s="209"/>
      <c r="Y13" s="209"/>
      <c r="Z13" s="209"/>
      <c r="AA13" s="209"/>
      <c r="AB13" s="209"/>
      <c r="AC13" s="209"/>
      <c r="AD13" s="209"/>
      <c r="AE13" s="209"/>
      <c r="AF13" s="209"/>
      <c r="AG13" s="209"/>
      <c r="AH13" s="209"/>
      <c r="AI13" s="209"/>
      <c r="AJ13" s="209"/>
      <c r="AK13" s="209"/>
      <c r="AL13" s="209"/>
      <c r="AM13" s="209"/>
      <c r="AN13" s="209"/>
      <c r="AO13" s="209"/>
      <c r="AP13" s="209"/>
      <c r="AQ13" s="209"/>
      <c r="AR13" s="209"/>
      <c r="AS13" s="209"/>
      <c r="AT13" s="209"/>
      <c r="AU13" s="209"/>
    </row>
    <row r="14" spans="1:47" s="125" customFormat="1" ht="15.75" customHeight="1">
      <c r="A14" s="204" t="s">
        <v>63</v>
      </c>
      <c r="B14" s="205" t="s">
        <v>88</v>
      </c>
      <c r="C14" s="208" t="s">
        <v>65</v>
      </c>
      <c r="D14" s="208"/>
      <c r="E14" s="208"/>
      <c r="F14" s="208"/>
      <c r="G14" s="208"/>
      <c r="H14" s="208"/>
      <c r="I14" s="208"/>
      <c r="J14" s="208"/>
      <c r="K14" s="208"/>
      <c r="L14" s="208"/>
      <c r="M14" s="210" t="s">
        <v>66</v>
      </c>
      <c r="N14" s="210"/>
      <c r="O14" s="210"/>
      <c r="P14" s="210"/>
      <c r="Q14" s="210"/>
      <c r="R14" s="210"/>
      <c r="S14" s="210"/>
      <c r="T14" s="210"/>
      <c r="U14" s="210"/>
      <c r="V14" s="210"/>
      <c r="W14" s="211" t="s">
        <v>67</v>
      </c>
      <c r="X14" s="211"/>
      <c r="Y14" s="211"/>
      <c r="Z14" s="211"/>
      <c r="AA14" s="211"/>
      <c r="AB14" s="211"/>
      <c r="AC14" s="211"/>
      <c r="AD14" s="211"/>
      <c r="AE14" s="211"/>
      <c r="AF14" s="211"/>
      <c r="AG14" s="212" t="s">
        <v>68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3" t="s">
        <v>69</v>
      </c>
      <c r="AR14" s="213"/>
      <c r="AS14" s="213"/>
      <c r="AT14" s="213"/>
      <c r="AU14" s="213"/>
    </row>
    <row r="15" spans="1:47" s="125" customFormat="1" ht="249.75" customHeight="1">
      <c r="A15" s="204"/>
      <c r="B15" s="206"/>
      <c r="C15" s="127" t="s">
        <v>70</v>
      </c>
      <c r="D15" s="127" t="s">
        <v>71</v>
      </c>
      <c r="E15" s="127" t="s">
        <v>72</v>
      </c>
      <c r="F15" s="127" t="s">
        <v>73</v>
      </c>
      <c r="G15" s="127" t="s">
        <v>74</v>
      </c>
      <c r="H15" s="127" t="s">
        <v>75</v>
      </c>
      <c r="I15" s="127" t="s">
        <v>76</v>
      </c>
      <c r="J15" s="127" t="s">
        <v>77</v>
      </c>
      <c r="K15" s="127" t="s">
        <v>78</v>
      </c>
      <c r="L15" s="127" t="s">
        <v>79</v>
      </c>
      <c r="M15" s="143" t="s">
        <v>80</v>
      </c>
      <c r="N15" s="142" t="s">
        <v>71</v>
      </c>
      <c r="O15" s="142" t="s">
        <v>72</v>
      </c>
      <c r="P15" s="142" t="s">
        <v>73</v>
      </c>
      <c r="Q15" s="142" t="s">
        <v>74</v>
      </c>
      <c r="R15" s="142" t="s">
        <v>75</v>
      </c>
      <c r="S15" s="142" t="s">
        <v>76</v>
      </c>
      <c r="T15" s="142" t="s">
        <v>77</v>
      </c>
      <c r="U15" s="142" t="s">
        <v>78</v>
      </c>
      <c r="V15" s="142" t="s">
        <v>79</v>
      </c>
      <c r="W15" s="146" t="s">
        <v>81</v>
      </c>
      <c r="X15" s="145" t="s">
        <v>71</v>
      </c>
      <c r="Y15" s="145" t="s">
        <v>72</v>
      </c>
      <c r="Z15" s="145" t="s">
        <v>73</v>
      </c>
      <c r="AA15" s="145" t="s">
        <v>74</v>
      </c>
      <c r="AB15" s="145" t="s">
        <v>75</v>
      </c>
      <c r="AC15" s="145" t="s">
        <v>76</v>
      </c>
      <c r="AD15" s="145" t="s">
        <v>77</v>
      </c>
      <c r="AE15" s="145" t="s">
        <v>78</v>
      </c>
      <c r="AF15" s="145" t="s">
        <v>79</v>
      </c>
      <c r="AG15" s="149" t="s">
        <v>82</v>
      </c>
      <c r="AH15" s="148" t="s">
        <v>71</v>
      </c>
      <c r="AI15" s="148" t="s">
        <v>72</v>
      </c>
      <c r="AJ15" s="148" t="s">
        <v>73</v>
      </c>
      <c r="AK15" s="148" t="s">
        <v>74</v>
      </c>
      <c r="AL15" s="148" t="s">
        <v>75</v>
      </c>
      <c r="AM15" s="148" t="s">
        <v>76</v>
      </c>
      <c r="AN15" s="148" t="s">
        <v>77</v>
      </c>
      <c r="AO15" s="148" t="s">
        <v>78</v>
      </c>
      <c r="AP15" s="148" t="s">
        <v>79</v>
      </c>
      <c r="AQ15" s="150" t="s">
        <v>83</v>
      </c>
      <c r="AR15" s="151" t="s">
        <v>71</v>
      </c>
      <c r="AS15" s="151" t="s">
        <v>72</v>
      </c>
      <c r="AT15" s="151" t="s">
        <v>73</v>
      </c>
      <c r="AU15" s="151" t="s">
        <v>74</v>
      </c>
    </row>
    <row r="16" spans="1:47" ht="13.5" customHeight="1">
      <c r="A16" s="128">
        <v>1</v>
      </c>
      <c r="B16" s="129" t="s">
        <v>89</v>
      </c>
      <c r="C16" s="130">
        <v>1</v>
      </c>
      <c r="D16" s="130">
        <v>0</v>
      </c>
      <c r="E16" s="130">
        <v>0</v>
      </c>
      <c r="F16" s="130">
        <v>1</v>
      </c>
      <c r="G16" s="130">
        <v>0</v>
      </c>
      <c r="H16" s="110">
        <v>0</v>
      </c>
      <c r="I16" s="110">
        <v>0</v>
      </c>
      <c r="J16" s="110">
        <v>0</v>
      </c>
      <c r="K16" s="110">
        <v>0</v>
      </c>
      <c r="L16" s="110">
        <v>0</v>
      </c>
      <c r="M16" s="128">
        <v>1</v>
      </c>
      <c r="N16" s="128">
        <v>0</v>
      </c>
      <c r="O16" s="128">
        <v>0</v>
      </c>
      <c r="P16" s="128">
        <v>1</v>
      </c>
      <c r="Q16" s="128">
        <v>0</v>
      </c>
      <c r="R16" s="128">
        <v>0</v>
      </c>
      <c r="S16" s="147">
        <v>0</v>
      </c>
      <c r="T16" s="128">
        <v>0</v>
      </c>
      <c r="U16" s="128">
        <v>0</v>
      </c>
      <c r="V16" s="128">
        <v>0</v>
      </c>
      <c r="W16" s="128">
        <v>2</v>
      </c>
      <c r="X16" s="128">
        <v>0</v>
      </c>
      <c r="Y16" s="128">
        <v>0</v>
      </c>
      <c r="Z16" s="128">
        <v>2</v>
      </c>
      <c r="AA16" s="128">
        <v>0</v>
      </c>
      <c r="AB16" s="128">
        <v>0</v>
      </c>
      <c r="AC16" s="128">
        <v>0</v>
      </c>
      <c r="AD16" s="128">
        <v>0</v>
      </c>
      <c r="AE16" s="128">
        <v>0</v>
      </c>
      <c r="AF16" s="128">
        <v>2</v>
      </c>
      <c r="AG16" s="128">
        <v>15</v>
      </c>
      <c r="AH16" s="128">
        <v>0</v>
      </c>
      <c r="AI16" s="128">
        <v>0</v>
      </c>
      <c r="AJ16" s="128">
        <v>14</v>
      </c>
      <c r="AK16" s="128">
        <f>AG16-AJ16</f>
        <v>1</v>
      </c>
      <c r="AL16" s="128">
        <v>0</v>
      </c>
      <c r="AM16" s="128">
        <v>0</v>
      </c>
      <c r="AN16" s="128">
        <v>0</v>
      </c>
      <c r="AO16" s="128">
        <v>0</v>
      </c>
      <c r="AP16" s="128">
        <v>15</v>
      </c>
      <c r="AQ16" s="128">
        <v>83</v>
      </c>
      <c r="AR16" s="128">
        <v>0</v>
      </c>
      <c r="AS16" s="128">
        <v>25</v>
      </c>
      <c r="AT16" s="128">
        <v>25</v>
      </c>
      <c r="AU16" s="128">
        <f>AQ16-AT16</f>
        <v>58</v>
      </c>
    </row>
    <row r="17" spans="1:47" ht="13.5" customHeight="1">
      <c r="A17" s="110">
        <v>2</v>
      </c>
      <c r="B17" s="50" t="s">
        <v>90</v>
      </c>
      <c r="C17" s="130">
        <v>1</v>
      </c>
      <c r="D17" s="130">
        <v>0</v>
      </c>
      <c r="E17" s="130">
        <v>0</v>
      </c>
      <c r="F17" s="130">
        <v>0</v>
      </c>
      <c r="G17" s="130">
        <v>1</v>
      </c>
      <c r="H17" s="110">
        <v>0</v>
      </c>
      <c r="I17" s="110">
        <v>0</v>
      </c>
      <c r="J17" s="110">
        <v>0</v>
      </c>
      <c r="K17" s="110">
        <v>0</v>
      </c>
      <c r="L17" s="110">
        <v>0</v>
      </c>
      <c r="M17" s="128">
        <v>1</v>
      </c>
      <c r="N17" s="128">
        <v>0</v>
      </c>
      <c r="O17" s="128">
        <v>0</v>
      </c>
      <c r="P17" s="128">
        <v>0</v>
      </c>
      <c r="Q17" s="128">
        <v>1</v>
      </c>
      <c r="R17" s="128">
        <v>0</v>
      </c>
      <c r="S17" s="147">
        <v>0</v>
      </c>
      <c r="T17" s="128">
        <v>0</v>
      </c>
      <c r="U17" s="128">
        <v>0</v>
      </c>
      <c r="V17" s="128">
        <v>0</v>
      </c>
      <c r="W17" s="128">
        <v>3</v>
      </c>
      <c r="X17" s="128">
        <v>0</v>
      </c>
      <c r="Y17" s="128">
        <v>0</v>
      </c>
      <c r="Z17" s="128">
        <v>3</v>
      </c>
      <c r="AA17" s="128">
        <v>0</v>
      </c>
      <c r="AB17" s="128">
        <v>0</v>
      </c>
      <c r="AC17" s="128">
        <v>0</v>
      </c>
      <c r="AD17" s="128">
        <v>0</v>
      </c>
      <c r="AE17" s="128">
        <v>0</v>
      </c>
      <c r="AF17" s="128">
        <v>3</v>
      </c>
      <c r="AG17" s="128">
        <v>26</v>
      </c>
      <c r="AH17" s="128">
        <v>0</v>
      </c>
      <c r="AI17" s="128">
        <v>0</v>
      </c>
      <c r="AJ17" s="128">
        <v>25</v>
      </c>
      <c r="AK17" s="128">
        <f t="shared" ref="AK17:AK24" si="2">AG17-AJ17</f>
        <v>1</v>
      </c>
      <c r="AL17" s="128">
        <v>0</v>
      </c>
      <c r="AM17" s="128">
        <v>0</v>
      </c>
      <c r="AN17" s="128">
        <v>0</v>
      </c>
      <c r="AO17" s="128">
        <v>0</v>
      </c>
      <c r="AP17" s="128">
        <v>25</v>
      </c>
      <c r="AQ17" s="128">
        <v>120</v>
      </c>
      <c r="AR17" s="128">
        <v>0</v>
      </c>
      <c r="AS17" s="128">
        <v>74</v>
      </c>
      <c r="AT17" s="128">
        <v>74</v>
      </c>
      <c r="AU17" s="128">
        <f t="shared" ref="AU17:AU24" si="3">AQ17-AT17</f>
        <v>46</v>
      </c>
    </row>
    <row r="18" spans="1:47" ht="13.5" customHeight="1">
      <c r="A18" s="110">
        <v>3</v>
      </c>
      <c r="B18" s="50" t="s">
        <v>91</v>
      </c>
      <c r="C18" s="130">
        <v>0</v>
      </c>
      <c r="D18" s="130">
        <v>0</v>
      </c>
      <c r="E18" s="130">
        <v>0</v>
      </c>
      <c r="F18" s="130">
        <v>0</v>
      </c>
      <c r="G18" s="130">
        <v>0</v>
      </c>
      <c r="H18" s="110">
        <v>0</v>
      </c>
      <c r="I18" s="110">
        <v>0</v>
      </c>
      <c r="J18" s="110">
        <v>0</v>
      </c>
      <c r="K18" s="110">
        <v>0</v>
      </c>
      <c r="L18" s="110">
        <v>0</v>
      </c>
      <c r="M18" s="128">
        <v>1</v>
      </c>
      <c r="N18" s="128">
        <v>0</v>
      </c>
      <c r="O18" s="128">
        <v>0</v>
      </c>
      <c r="P18" s="128">
        <v>1</v>
      </c>
      <c r="Q18" s="128">
        <v>0</v>
      </c>
      <c r="R18" s="128">
        <v>0</v>
      </c>
      <c r="S18" s="147">
        <v>0</v>
      </c>
      <c r="T18" s="128">
        <v>0</v>
      </c>
      <c r="U18" s="128">
        <v>0</v>
      </c>
      <c r="V18" s="128">
        <v>1</v>
      </c>
      <c r="W18" s="128">
        <v>3</v>
      </c>
      <c r="X18" s="128">
        <v>0</v>
      </c>
      <c r="Y18" s="128">
        <v>0</v>
      </c>
      <c r="Z18" s="128">
        <v>3</v>
      </c>
      <c r="AA18" s="128">
        <v>0</v>
      </c>
      <c r="AB18" s="128">
        <v>0</v>
      </c>
      <c r="AC18" s="128">
        <v>0</v>
      </c>
      <c r="AD18" s="128">
        <v>0</v>
      </c>
      <c r="AE18" s="128">
        <v>0</v>
      </c>
      <c r="AF18" s="128">
        <v>3</v>
      </c>
      <c r="AG18" s="128">
        <v>14</v>
      </c>
      <c r="AH18" s="128">
        <v>0</v>
      </c>
      <c r="AI18" s="128">
        <v>0</v>
      </c>
      <c r="AJ18" s="128">
        <v>14</v>
      </c>
      <c r="AK18" s="128">
        <f t="shared" si="2"/>
        <v>0</v>
      </c>
      <c r="AL18" s="128">
        <v>0</v>
      </c>
      <c r="AM18" s="128">
        <v>0</v>
      </c>
      <c r="AN18" s="128">
        <v>0</v>
      </c>
      <c r="AO18" s="128">
        <v>0</v>
      </c>
      <c r="AP18" s="128">
        <v>14</v>
      </c>
      <c r="AQ18" s="128">
        <v>94</v>
      </c>
      <c r="AR18" s="128">
        <v>0</v>
      </c>
      <c r="AS18" s="128">
        <v>94</v>
      </c>
      <c r="AT18" s="128">
        <v>94</v>
      </c>
      <c r="AU18" s="128">
        <f t="shared" si="3"/>
        <v>0</v>
      </c>
    </row>
    <row r="19" spans="1:47" ht="13.5" customHeight="1">
      <c r="A19" s="110">
        <v>4</v>
      </c>
      <c r="B19" s="50" t="s">
        <v>92</v>
      </c>
      <c r="C19" s="130">
        <v>1</v>
      </c>
      <c r="D19" s="130">
        <v>0</v>
      </c>
      <c r="E19" s="130">
        <v>0</v>
      </c>
      <c r="F19" s="130">
        <v>0</v>
      </c>
      <c r="G19" s="130">
        <v>1</v>
      </c>
      <c r="H19" s="110">
        <v>0</v>
      </c>
      <c r="I19" s="110">
        <v>0</v>
      </c>
      <c r="J19" s="110">
        <v>0</v>
      </c>
      <c r="K19" s="110">
        <v>0</v>
      </c>
      <c r="L19" s="110">
        <v>0</v>
      </c>
      <c r="M19" s="128">
        <v>1</v>
      </c>
      <c r="N19" s="128">
        <v>0</v>
      </c>
      <c r="O19" s="128">
        <v>0</v>
      </c>
      <c r="P19" s="128">
        <v>1</v>
      </c>
      <c r="Q19" s="128">
        <v>0</v>
      </c>
      <c r="R19" s="128">
        <v>0</v>
      </c>
      <c r="S19" s="147">
        <v>0</v>
      </c>
      <c r="T19" s="128">
        <v>0</v>
      </c>
      <c r="U19" s="128">
        <v>0</v>
      </c>
      <c r="V19" s="128">
        <v>1</v>
      </c>
      <c r="W19" s="128">
        <v>2</v>
      </c>
      <c r="X19" s="128">
        <v>0</v>
      </c>
      <c r="Y19" s="128">
        <v>0</v>
      </c>
      <c r="Z19" s="128">
        <v>5</v>
      </c>
      <c r="AA19" s="128">
        <v>0</v>
      </c>
      <c r="AB19" s="128">
        <v>0</v>
      </c>
      <c r="AC19" s="128">
        <v>0</v>
      </c>
      <c r="AD19" s="128">
        <v>0</v>
      </c>
      <c r="AE19" s="128">
        <v>0</v>
      </c>
      <c r="AF19" s="128">
        <v>2</v>
      </c>
      <c r="AG19" s="128">
        <v>12</v>
      </c>
      <c r="AH19" s="128">
        <v>0</v>
      </c>
      <c r="AI19" s="128">
        <v>0</v>
      </c>
      <c r="AJ19" s="128">
        <v>9</v>
      </c>
      <c r="AK19" s="128">
        <f t="shared" si="2"/>
        <v>3</v>
      </c>
      <c r="AL19" s="128">
        <v>0</v>
      </c>
      <c r="AM19" s="128">
        <v>0</v>
      </c>
      <c r="AN19" s="128">
        <v>0</v>
      </c>
      <c r="AO19" s="128">
        <v>0</v>
      </c>
      <c r="AP19" s="128">
        <v>9</v>
      </c>
      <c r="AQ19" s="128">
        <v>90</v>
      </c>
      <c r="AR19" s="128">
        <v>0</v>
      </c>
      <c r="AS19" s="128">
        <v>90</v>
      </c>
      <c r="AT19" s="128">
        <v>90</v>
      </c>
      <c r="AU19" s="128">
        <f t="shared" si="3"/>
        <v>0</v>
      </c>
    </row>
    <row r="20" spans="1:47" ht="13.5" customHeight="1">
      <c r="A20" s="110">
        <v>5</v>
      </c>
      <c r="B20" s="50" t="s">
        <v>93</v>
      </c>
      <c r="C20" s="130">
        <v>1</v>
      </c>
      <c r="D20" s="130">
        <v>1</v>
      </c>
      <c r="E20" s="130">
        <v>1</v>
      </c>
      <c r="F20" s="130">
        <v>1</v>
      </c>
      <c r="G20" s="130">
        <v>0</v>
      </c>
      <c r="H20" s="110">
        <v>0</v>
      </c>
      <c r="I20" s="110">
        <v>0</v>
      </c>
      <c r="J20" s="110">
        <v>3</v>
      </c>
      <c r="K20" s="110">
        <v>3</v>
      </c>
      <c r="L20" s="110">
        <v>3</v>
      </c>
      <c r="M20" s="128">
        <v>1</v>
      </c>
      <c r="N20" s="128">
        <v>1</v>
      </c>
      <c r="O20" s="128">
        <v>1</v>
      </c>
      <c r="P20" s="128">
        <v>1</v>
      </c>
      <c r="Q20" s="128">
        <v>0</v>
      </c>
      <c r="R20" s="128">
        <v>0</v>
      </c>
      <c r="S20" s="128">
        <v>0</v>
      </c>
      <c r="T20" s="128">
        <v>1</v>
      </c>
      <c r="U20" s="128">
        <v>1</v>
      </c>
      <c r="V20" s="128">
        <v>1</v>
      </c>
      <c r="W20" s="128">
        <v>2</v>
      </c>
      <c r="X20" s="128">
        <v>3</v>
      </c>
      <c r="Y20" s="128">
        <v>3</v>
      </c>
      <c r="Z20" s="128">
        <v>3</v>
      </c>
      <c r="AA20" s="128">
        <v>0</v>
      </c>
      <c r="AB20" s="128">
        <v>0</v>
      </c>
      <c r="AC20" s="128">
        <v>0</v>
      </c>
      <c r="AD20" s="128">
        <v>0</v>
      </c>
      <c r="AE20" s="128">
        <v>0</v>
      </c>
      <c r="AF20" s="128">
        <v>0</v>
      </c>
      <c r="AG20" s="128">
        <v>18</v>
      </c>
      <c r="AH20" s="128">
        <v>17</v>
      </c>
      <c r="AI20" s="128">
        <v>17</v>
      </c>
      <c r="AJ20" s="128">
        <v>17</v>
      </c>
      <c r="AK20" s="128">
        <f t="shared" si="2"/>
        <v>1</v>
      </c>
      <c r="AL20" s="128">
        <v>17</v>
      </c>
      <c r="AM20" s="128">
        <v>0</v>
      </c>
      <c r="AN20" s="128">
        <v>0</v>
      </c>
      <c r="AO20" s="128">
        <v>0</v>
      </c>
      <c r="AP20" s="128">
        <v>0</v>
      </c>
      <c r="AQ20" s="128">
        <v>87</v>
      </c>
      <c r="AR20" s="128">
        <v>0</v>
      </c>
      <c r="AS20" s="128">
        <v>0</v>
      </c>
      <c r="AT20" s="128">
        <v>87</v>
      </c>
      <c r="AU20" s="128">
        <f t="shared" si="3"/>
        <v>0</v>
      </c>
    </row>
    <row r="21" spans="1:47" ht="13.5" customHeight="1">
      <c r="A21" s="110">
        <v>6</v>
      </c>
      <c r="B21" s="50" t="s">
        <v>94</v>
      </c>
      <c r="C21" s="130">
        <v>1</v>
      </c>
      <c r="D21" s="130">
        <v>0</v>
      </c>
      <c r="E21" s="130">
        <v>0</v>
      </c>
      <c r="F21" s="130">
        <v>0</v>
      </c>
      <c r="G21" s="130">
        <v>1</v>
      </c>
      <c r="H21" s="110">
        <v>0</v>
      </c>
      <c r="I21" s="110">
        <v>0</v>
      </c>
      <c r="J21" s="110">
        <v>0</v>
      </c>
      <c r="K21" s="110">
        <v>0</v>
      </c>
      <c r="L21" s="110">
        <v>0</v>
      </c>
      <c r="M21" s="128">
        <v>1</v>
      </c>
      <c r="N21" s="128">
        <v>0</v>
      </c>
      <c r="O21" s="128">
        <v>0</v>
      </c>
      <c r="P21" s="128">
        <v>1</v>
      </c>
      <c r="Q21" s="128">
        <v>0</v>
      </c>
      <c r="R21" s="128">
        <v>0</v>
      </c>
      <c r="S21" s="147">
        <v>0</v>
      </c>
      <c r="T21" s="128">
        <v>0</v>
      </c>
      <c r="U21" s="128">
        <v>0</v>
      </c>
      <c r="V21" s="128">
        <v>1</v>
      </c>
      <c r="W21" s="128">
        <v>2</v>
      </c>
      <c r="X21" s="128">
        <v>0</v>
      </c>
      <c r="Y21" s="128">
        <v>0</v>
      </c>
      <c r="Z21" s="128">
        <v>3</v>
      </c>
      <c r="AA21" s="128">
        <v>0</v>
      </c>
      <c r="AB21" s="128">
        <v>0</v>
      </c>
      <c r="AC21" s="128">
        <v>0</v>
      </c>
      <c r="AD21" s="128">
        <v>0</v>
      </c>
      <c r="AE21" s="128">
        <v>0</v>
      </c>
      <c r="AF21" s="128">
        <v>3</v>
      </c>
      <c r="AG21" s="128">
        <v>14</v>
      </c>
      <c r="AH21" s="128">
        <v>0</v>
      </c>
      <c r="AI21" s="128">
        <v>0</v>
      </c>
      <c r="AJ21" s="128">
        <v>6</v>
      </c>
      <c r="AK21" s="128">
        <f t="shared" si="2"/>
        <v>8</v>
      </c>
      <c r="AL21" s="128">
        <v>0</v>
      </c>
      <c r="AM21" s="128">
        <v>0</v>
      </c>
      <c r="AN21" s="128">
        <v>0</v>
      </c>
      <c r="AO21" s="128">
        <v>0</v>
      </c>
      <c r="AP21" s="128">
        <v>14</v>
      </c>
      <c r="AQ21" s="128">
        <v>90</v>
      </c>
      <c r="AR21" s="128">
        <v>0</v>
      </c>
      <c r="AS21" s="128">
        <v>90</v>
      </c>
      <c r="AT21" s="128">
        <v>90</v>
      </c>
      <c r="AU21" s="128">
        <f t="shared" si="3"/>
        <v>0</v>
      </c>
    </row>
    <row r="22" spans="1:47" ht="13.5" customHeight="1">
      <c r="A22" s="110">
        <v>7</v>
      </c>
      <c r="B22" s="50" t="s">
        <v>95</v>
      </c>
      <c r="C22" s="130">
        <v>1</v>
      </c>
      <c r="D22" s="130">
        <v>0</v>
      </c>
      <c r="E22" s="130">
        <v>0</v>
      </c>
      <c r="F22" s="130">
        <v>1</v>
      </c>
      <c r="G22" s="130">
        <v>0</v>
      </c>
      <c r="H22" s="110">
        <v>0</v>
      </c>
      <c r="I22" s="110">
        <v>0</v>
      </c>
      <c r="J22" s="110">
        <v>0</v>
      </c>
      <c r="K22" s="110">
        <v>0</v>
      </c>
      <c r="L22" s="110">
        <v>0</v>
      </c>
      <c r="M22" s="128">
        <v>1</v>
      </c>
      <c r="N22" s="128">
        <v>0</v>
      </c>
      <c r="O22" s="128">
        <v>0</v>
      </c>
      <c r="P22" s="128">
        <v>1</v>
      </c>
      <c r="Q22" s="128">
        <v>0</v>
      </c>
      <c r="R22" s="128">
        <v>0</v>
      </c>
      <c r="S22" s="147">
        <v>0</v>
      </c>
      <c r="T22" s="128">
        <v>0</v>
      </c>
      <c r="U22" s="128">
        <v>0</v>
      </c>
      <c r="V22" s="128">
        <v>1</v>
      </c>
      <c r="W22" s="128">
        <v>2</v>
      </c>
      <c r="X22" s="128">
        <v>0</v>
      </c>
      <c r="Y22" s="128">
        <v>0</v>
      </c>
      <c r="Z22" s="128">
        <v>2</v>
      </c>
      <c r="AA22" s="128">
        <v>0</v>
      </c>
      <c r="AB22" s="128">
        <v>0</v>
      </c>
      <c r="AC22" s="128">
        <v>0</v>
      </c>
      <c r="AD22" s="128">
        <v>0</v>
      </c>
      <c r="AE22" s="128">
        <v>0</v>
      </c>
      <c r="AF22" s="128">
        <v>2</v>
      </c>
      <c r="AG22" s="128">
        <v>14</v>
      </c>
      <c r="AH22" s="128">
        <v>0</v>
      </c>
      <c r="AI22" s="128">
        <v>0</v>
      </c>
      <c r="AJ22" s="128">
        <v>14</v>
      </c>
      <c r="AK22" s="128">
        <f t="shared" si="2"/>
        <v>0</v>
      </c>
      <c r="AL22" s="128">
        <v>0</v>
      </c>
      <c r="AM22" s="128">
        <v>0</v>
      </c>
      <c r="AN22" s="128">
        <v>0</v>
      </c>
      <c r="AO22" s="128">
        <v>0</v>
      </c>
      <c r="AP22" s="128">
        <v>15</v>
      </c>
      <c r="AQ22" s="128">
        <v>75</v>
      </c>
      <c r="AR22" s="128">
        <v>0</v>
      </c>
      <c r="AS22" s="128">
        <v>72</v>
      </c>
      <c r="AT22" s="128">
        <v>72</v>
      </c>
      <c r="AU22" s="128">
        <f t="shared" si="3"/>
        <v>3</v>
      </c>
    </row>
    <row r="23" spans="1:47" ht="13.5" customHeight="1">
      <c r="A23" s="110">
        <v>8</v>
      </c>
      <c r="B23" s="50" t="s">
        <v>96</v>
      </c>
      <c r="C23" s="130">
        <v>2</v>
      </c>
      <c r="D23" s="130">
        <v>0</v>
      </c>
      <c r="E23" s="130">
        <v>0</v>
      </c>
      <c r="F23" s="130">
        <v>0</v>
      </c>
      <c r="G23" s="130">
        <v>2</v>
      </c>
      <c r="H23" s="110">
        <v>0</v>
      </c>
      <c r="I23" s="110">
        <v>0</v>
      </c>
      <c r="J23" s="110">
        <v>0</v>
      </c>
      <c r="K23" s="110">
        <v>0</v>
      </c>
      <c r="L23" s="110">
        <v>0</v>
      </c>
      <c r="M23" s="128">
        <v>2</v>
      </c>
      <c r="N23" s="128">
        <v>0</v>
      </c>
      <c r="O23" s="128">
        <v>0</v>
      </c>
      <c r="P23" s="128">
        <v>2</v>
      </c>
      <c r="Q23" s="128">
        <v>0</v>
      </c>
      <c r="R23" s="128">
        <v>0</v>
      </c>
      <c r="S23" s="147">
        <v>0</v>
      </c>
      <c r="T23" s="128">
        <v>0</v>
      </c>
      <c r="U23" s="128">
        <v>0</v>
      </c>
      <c r="V23" s="128">
        <v>1</v>
      </c>
      <c r="W23" s="128">
        <v>4</v>
      </c>
      <c r="X23" s="128">
        <v>0</v>
      </c>
      <c r="Y23" s="128">
        <v>0</v>
      </c>
      <c r="Z23" s="128">
        <v>9</v>
      </c>
      <c r="AA23" s="128">
        <v>0</v>
      </c>
      <c r="AB23" s="128">
        <v>0</v>
      </c>
      <c r="AC23" s="128">
        <v>0</v>
      </c>
      <c r="AD23" s="128">
        <v>0</v>
      </c>
      <c r="AE23" s="128">
        <v>0</v>
      </c>
      <c r="AF23" s="128">
        <v>4</v>
      </c>
      <c r="AG23" s="128">
        <v>15</v>
      </c>
      <c r="AH23" s="128">
        <v>0</v>
      </c>
      <c r="AI23" s="128">
        <v>0</v>
      </c>
      <c r="AJ23" s="128">
        <v>12</v>
      </c>
      <c r="AK23" s="128">
        <f t="shared" si="2"/>
        <v>3</v>
      </c>
      <c r="AL23" s="128">
        <v>0</v>
      </c>
      <c r="AM23" s="128">
        <v>0</v>
      </c>
      <c r="AN23" s="128">
        <v>0</v>
      </c>
      <c r="AO23" s="128">
        <v>0</v>
      </c>
      <c r="AP23" s="128">
        <v>9</v>
      </c>
      <c r="AQ23" s="128">
        <v>101</v>
      </c>
      <c r="AR23" s="128">
        <v>0</v>
      </c>
      <c r="AS23" s="128">
        <v>78</v>
      </c>
      <c r="AT23" s="128">
        <v>78</v>
      </c>
      <c r="AU23" s="128">
        <f t="shared" si="3"/>
        <v>23</v>
      </c>
    </row>
    <row r="24" spans="1:47" ht="13.5" customHeight="1">
      <c r="A24" s="110">
        <v>9</v>
      </c>
      <c r="B24" s="50" t="s">
        <v>97</v>
      </c>
      <c r="C24" s="130">
        <v>1</v>
      </c>
      <c r="D24" s="130">
        <v>0</v>
      </c>
      <c r="E24" s="130">
        <v>0</v>
      </c>
      <c r="F24" s="130">
        <v>1</v>
      </c>
      <c r="G24" s="130">
        <v>0</v>
      </c>
      <c r="H24" s="110">
        <v>0</v>
      </c>
      <c r="I24" s="110">
        <v>0</v>
      </c>
      <c r="J24" s="110">
        <v>0</v>
      </c>
      <c r="K24" s="110">
        <v>0</v>
      </c>
      <c r="L24" s="110">
        <v>1</v>
      </c>
      <c r="M24" s="128">
        <v>1</v>
      </c>
      <c r="N24" s="128">
        <v>0</v>
      </c>
      <c r="O24" s="128">
        <v>0</v>
      </c>
      <c r="P24" s="128">
        <v>1</v>
      </c>
      <c r="Q24" s="128">
        <v>0</v>
      </c>
      <c r="R24" s="128">
        <v>0</v>
      </c>
      <c r="S24" s="147">
        <v>0</v>
      </c>
      <c r="T24" s="128">
        <v>0</v>
      </c>
      <c r="U24" s="128">
        <v>0</v>
      </c>
      <c r="V24" s="128">
        <v>1</v>
      </c>
      <c r="W24" s="128">
        <v>2</v>
      </c>
      <c r="X24" s="128">
        <v>0</v>
      </c>
      <c r="Y24" s="128">
        <v>0</v>
      </c>
      <c r="Z24" s="128">
        <v>1</v>
      </c>
      <c r="AA24" s="128">
        <v>1</v>
      </c>
      <c r="AB24" s="128">
        <v>0</v>
      </c>
      <c r="AC24" s="128">
        <v>0</v>
      </c>
      <c r="AD24" s="128">
        <v>0</v>
      </c>
      <c r="AE24" s="128">
        <v>0</v>
      </c>
      <c r="AF24" s="128">
        <v>3</v>
      </c>
      <c r="AG24" s="128">
        <v>15</v>
      </c>
      <c r="AH24" s="128">
        <v>0</v>
      </c>
      <c r="AI24" s="128">
        <v>0</v>
      </c>
      <c r="AJ24" s="128">
        <v>14</v>
      </c>
      <c r="AK24" s="128">
        <f t="shared" si="2"/>
        <v>1</v>
      </c>
      <c r="AL24" s="128">
        <v>0</v>
      </c>
      <c r="AM24" s="128">
        <v>0</v>
      </c>
      <c r="AN24" s="128">
        <v>0</v>
      </c>
      <c r="AO24" s="128">
        <v>0</v>
      </c>
      <c r="AP24" s="128">
        <v>16</v>
      </c>
      <c r="AQ24" s="128">
        <v>88</v>
      </c>
      <c r="AR24" s="128">
        <v>0</v>
      </c>
      <c r="AS24" s="128">
        <v>88</v>
      </c>
      <c r="AT24" s="128">
        <v>88</v>
      </c>
      <c r="AU24" s="128">
        <f t="shared" si="3"/>
        <v>0</v>
      </c>
    </row>
    <row r="25" spans="1:47" s="125" customFormat="1">
      <c r="A25" s="138"/>
      <c r="B25" s="138" t="s">
        <v>98</v>
      </c>
      <c r="C25" s="139">
        <f t="shared" ref="C25:AU25" si="4">SUM(C16:C24)</f>
        <v>9</v>
      </c>
      <c r="D25" s="139">
        <f t="shared" si="4"/>
        <v>1</v>
      </c>
      <c r="E25" s="139">
        <f t="shared" si="4"/>
        <v>1</v>
      </c>
      <c r="F25" s="139">
        <f t="shared" si="4"/>
        <v>4</v>
      </c>
      <c r="G25" s="139">
        <f t="shared" si="4"/>
        <v>5</v>
      </c>
      <c r="H25" s="139">
        <f t="shared" si="4"/>
        <v>0</v>
      </c>
      <c r="I25" s="139">
        <f t="shared" si="4"/>
        <v>0</v>
      </c>
      <c r="J25" s="139">
        <f t="shared" si="4"/>
        <v>3</v>
      </c>
      <c r="K25" s="139">
        <f t="shared" si="4"/>
        <v>3</v>
      </c>
      <c r="L25" s="139">
        <f t="shared" si="4"/>
        <v>4</v>
      </c>
      <c r="M25" s="139">
        <f t="shared" si="4"/>
        <v>10</v>
      </c>
      <c r="N25" s="139">
        <f t="shared" si="4"/>
        <v>1</v>
      </c>
      <c r="O25" s="139">
        <f t="shared" si="4"/>
        <v>1</v>
      </c>
      <c r="P25" s="139">
        <f t="shared" si="4"/>
        <v>9</v>
      </c>
      <c r="Q25" s="139">
        <f t="shared" si="4"/>
        <v>1</v>
      </c>
      <c r="R25" s="139">
        <f t="shared" si="4"/>
        <v>0</v>
      </c>
      <c r="S25" s="139">
        <f t="shared" si="4"/>
        <v>0</v>
      </c>
      <c r="T25" s="139">
        <f t="shared" si="4"/>
        <v>1</v>
      </c>
      <c r="U25" s="139">
        <f t="shared" si="4"/>
        <v>1</v>
      </c>
      <c r="V25" s="139">
        <f t="shared" si="4"/>
        <v>7</v>
      </c>
      <c r="W25" s="139">
        <f t="shared" si="4"/>
        <v>22</v>
      </c>
      <c r="X25" s="139">
        <f t="shared" si="4"/>
        <v>3</v>
      </c>
      <c r="Y25" s="139">
        <f t="shared" si="4"/>
        <v>3</v>
      </c>
      <c r="Z25" s="139">
        <f t="shared" si="4"/>
        <v>31</v>
      </c>
      <c r="AA25" s="139">
        <f t="shared" si="4"/>
        <v>1</v>
      </c>
      <c r="AB25" s="139">
        <f t="shared" si="4"/>
        <v>0</v>
      </c>
      <c r="AC25" s="139">
        <f t="shared" si="4"/>
        <v>0</v>
      </c>
      <c r="AD25" s="139">
        <f t="shared" si="4"/>
        <v>0</v>
      </c>
      <c r="AE25" s="139">
        <f t="shared" si="4"/>
        <v>0</v>
      </c>
      <c r="AF25" s="139">
        <f t="shared" si="4"/>
        <v>22</v>
      </c>
      <c r="AG25" s="139">
        <f t="shared" si="4"/>
        <v>143</v>
      </c>
      <c r="AH25" s="139">
        <f t="shared" si="4"/>
        <v>17</v>
      </c>
      <c r="AI25" s="139">
        <f t="shared" si="4"/>
        <v>17</v>
      </c>
      <c r="AJ25" s="139">
        <f t="shared" si="4"/>
        <v>125</v>
      </c>
      <c r="AK25" s="139">
        <f t="shared" si="4"/>
        <v>18</v>
      </c>
      <c r="AL25" s="139">
        <f t="shared" si="4"/>
        <v>17</v>
      </c>
      <c r="AM25" s="139">
        <f t="shared" si="4"/>
        <v>0</v>
      </c>
      <c r="AN25" s="139">
        <f t="shared" si="4"/>
        <v>0</v>
      </c>
      <c r="AO25" s="139">
        <f t="shared" si="4"/>
        <v>0</v>
      </c>
      <c r="AP25" s="139">
        <f t="shared" si="4"/>
        <v>117</v>
      </c>
      <c r="AQ25" s="139">
        <f t="shared" si="4"/>
        <v>828</v>
      </c>
      <c r="AR25" s="139">
        <f t="shared" si="4"/>
        <v>0</v>
      </c>
      <c r="AS25" s="139">
        <f t="shared" si="4"/>
        <v>611</v>
      </c>
      <c r="AT25" s="139">
        <f t="shared" si="4"/>
        <v>698</v>
      </c>
      <c r="AU25" s="139">
        <f t="shared" si="4"/>
        <v>130</v>
      </c>
    </row>
    <row r="26" spans="1:47" ht="38.25" customHeight="1">
      <c r="A26" s="140"/>
      <c r="B26" s="141" t="s">
        <v>99</v>
      </c>
      <c r="C26" s="140">
        <f t="shared" ref="C26:AU26" si="5">C12+C25</f>
        <v>12</v>
      </c>
      <c r="D26" s="140">
        <f t="shared" si="5"/>
        <v>2</v>
      </c>
      <c r="E26" s="140">
        <f t="shared" si="5"/>
        <v>2</v>
      </c>
      <c r="F26" s="140">
        <f t="shared" si="5"/>
        <v>5</v>
      </c>
      <c r="G26" s="140">
        <f t="shared" si="5"/>
        <v>8</v>
      </c>
      <c r="H26" s="140">
        <f t="shared" si="5"/>
        <v>0</v>
      </c>
      <c r="I26" s="140">
        <f t="shared" si="5"/>
        <v>0</v>
      </c>
      <c r="J26" s="140">
        <f t="shared" si="5"/>
        <v>3</v>
      </c>
      <c r="K26" s="140">
        <f t="shared" si="5"/>
        <v>5</v>
      </c>
      <c r="L26" s="140">
        <f t="shared" si="5"/>
        <v>4</v>
      </c>
      <c r="M26" s="140">
        <f t="shared" si="5"/>
        <v>14</v>
      </c>
      <c r="N26" s="140">
        <f t="shared" si="5"/>
        <v>69</v>
      </c>
      <c r="O26" s="140">
        <f t="shared" si="5"/>
        <v>72</v>
      </c>
      <c r="P26" s="140">
        <f t="shared" si="5"/>
        <v>88</v>
      </c>
      <c r="Q26" s="140">
        <f t="shared" si="5"/>
        <v>5</v>
      </c>
      <c r="R26" s="140">
        <f t="shared" si="5"/>
        <v>8</v>
      </c>
      <c r="S26" s="140">
        <f t="shared" si="5"/>
        <v>8</v>
      </c>
      <c r="T26" s="140">
        <f t="shared" si="5"/>
        <v>9</v>
      </c>
      <c r="U26" s="140">
        <f t="shared" si="5"/>
        <v>4</v>
      </c>
      <c r="V26" s="140">
        <f t="shared" si="5"/>
        <v>17</v>
      </c>
      <c r="W26" s="140">
        <f t="shared" si="5"/>
        <v>28</v>
      </c>
      <c r="X26" s="140">
        <f t="shared" si="5"/>
        <v>6</v>
      </c>
      <c r="Y26" s="140">
        <f t="shared" si="5"/>
        <v>7</v>
      </c>
      <c r="Z26" s="140">
        <f t="shared" si="5"/>
        <v>37</v>
      </c>
      <c r="AA26" s="140">
        <f t="shared" si="5"/>
        <v>7</v>
      </c>
      <c r="AB26" s="140">
        <f t="shared" si="5"/>
        <v>0</v>
      </c>
      <c r="AC26" s="140">
        <f t="shared" si="5"/>
        <v>0</v>
      </c>
      <c r="AD26" s="140">
        <f t="shared" si="5"/>
        <v>4</v>
      </c>
      <c r="AE26" s="140">
        <f t="shared" si="5"/>
        <v>4</v>
      </c>
      <c r="AF26" s="140">
        <f t="shared" si="5"/>
        <v>24</v>
      </c>
      <c r="AG26" s="140">
        <f t="shared" si="5"/>
        <v>196</v>
      </c>
      <c r="AH26" s="140">
        <f t="shared" si="5"/>
        <v>29</v>
      </c>
      <c r="AI26" s="140">
        <f t="shared" si="5"/>
        <v>57</v>
      </c>
      <c r="AJ26" s="140">
        <f t="shared" si="5"/>
        <v>175</v>
      </c>
      <c r="AK26" s="140">
        <f t="shared" si="5"/>
        <v>21</v>
      </c>
      <c r="AL26" s="140">
        <f t="shared" si="5"/>
        <v>17</v>
      </c>
      <c r="AM26" s="140">
        <f t="shared" si="5"/>
        <v>4</v>
      </c>
      <c r="AN26" s="140">
        <f t="shared" si="5"/>
        <v>10</v>
      </c>
      <c r="AO26" s="140">
        <f t="shared" si="5"/>
        <v>30</v>
      </c>
      <c r="AP26" s="140">
        <f t="shared" si="5"/>
        <v>143</v>
      </c>
      <c r="AQ26" s="140">
        <f t="shared" si="5"/>
        <v>1145</v>
      </c>
      <c r="AR26" s="140">
        <f t="shared" si="5"/>
        <v>182</v>
      </c>
      <c r="AS26" s="140">
        <f t="shared" si="5"/>
        <v>868</v>
      </c>
      <c r="AT26" s="140">
        <f t="shared" si="5"/>
        <v>1016</v>
      </c>
      <c r="AU26" s="140">
        <f t="shared" si="5"/>
        <v>130</v>
      </c>
    </row>
  </sheetData>
  <mergeCells count="21">
    <mergeCell ref="B1:L1"/>
    <mergeCell ref="A2:L2"/>
    <mergeCell ref="A3:G3"/>
    <mergeCell ref="A4:G4"/>
    <mergeCell ref="H4:AU4"/>
    <mergeCell ref="A14:A15"/>
    <mergeCell ref="B5:B6"/>
    <mergeCell ref="B14:B15"/>
    <mergeCell ref="A13:G13"/>
    <mergeCell ref="C5:L5"/>
    <mergeCell ref="H13:AU13"/>
    <mergeCell ref="C14:L14"/>
    <mergeCell ref="M14:V14"/>
    <mergeCell ref="W14:AF14"/>
    <mergeCell ref="AG14:AP14"/>
    <mergeCell ref="AQ14:AU14"/>
    <mergeCell ref="M5:V5"/>
    <mergeCell ref="W5:AF5"/>
    <mergeCell ref="AG5:AP5"/>
    <mergeCell ref="AQ5:AU5"/>
    <mergeCell ref="A5:A6"/>
  </mergeCells>
  <pageMargins left="0.17" right="0.17" top="0.74803149606299202" bottom="0.74803149606299202" header="0.31496062992126" footer="0.31496062992126"/>
  <pageSetup paperSize="9"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30"/>
  <sheetViews>
    <sheetView zoomScale="80" zoomScaleNormal="80" workbookViewId="0">
      <pane xSplit="3" ySplit="5" topLeftCell="H6" activePane="bottomRight" state="frozenSplit"/>
      <selection pane="topRight"/>
      <selection pane="bottomLeft"/>
      <selection pane="bottomRight" activeCell="K13" sqref="K13"/>
    </sheetView>
  </sheetViews>
  <sheetFormatPr defaultColWidth="9.109375" defaultRowHeight="14.4"/>
  <cols>
    <col min="1" max="1" width="7" style="104" customWidth="1"/>
    <col min="2" max="2" width="16.109375" style="104" customWidth="1"/>
    <col min="3" max="3" width="11" style="104" customWidth="1"/>
    <col min="4" max="4" width="13.5546875" style="104" customWidth="1"/>
    <col min="5" max="5" width="13.21875" style="104" customWidth="1"/>
    <col min="6" max="6" width="13.5546875" style="104" customWidth="1"/>
    <col min="7" max="7" width="13.21875" style="104" customWidth="1"/>
    <col min="8" max="8" width="12.88671875" style="104" customWidth="1"/>
    <col min="9" max="9" width="11.6640625" style="104" customWidth="1"/>
    <col min="10" max="10" width="11" style="104" customWidth="1"/>
    <col min="11" max="11" width="13.88671875" style="104" customWidth="1"/>
    <col min="12" max="12" width="12.109375" style="104" customWidth="1"/>
    <col min="13" max="13" width="13.44140625" style="104" customWidth="1"/>
    <col min="14" max="14" width="15.44140625" style="104" customWidth="1"/>
    <col min="15" max="15" width="11.6640625" style="104" customWidth="1"/>
    <col min="16" max="16" width="11.88671875" style="104" customWidth="1"/>
    <col min="17" max="17" width="11.6640625" style="104" customWidth="1"/>
    <col min="18" max="16384" width="9.109375" style="104"/>
  </cols>
  <sheetData>
    <row r="1" spans="1:17" s="102" customFormat="1" ht="18">
      <c r="A1" s="223" t="s">
        <v>100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</row>
    <row r="2" spans="1:17" ht="15" customHeight="1">
      <c r="A2" s="224" t="s">
        <v>23</v>
      </c>
      <c r="B2" s="224"/>
      <c r="C2" s="224"/>
      <c r="D2" s="224"/>
      <c r="E2" s="3" t="s">
        <v>61</v>
      </c>
      <c r="F2" s="3"/>
      <c r="G2" s="3"/>
      <c r="H2" s="3"/>
      <c r="I2" s="105"/>
      <c r="J2" s="105"/>
      <c r="K2" s="105"/>
      <c r="L2" s="105"/>
      <c r="M2" s="105"/>
      <c r="N2" s="105"/>
      <c r="O2" s="105"/>
      <c r="P2" s="105"/>
      <c r="Q2" s="106"/>
    </row>
    <row r="3" spans="1:17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6"/>
    </row>
    <row r="4" spans="1:17" ht="15" customHeight="1">
      <c r="A4" s="232" t="s">
        <v>101</v>
      </c>
      <c r="B4" s="232" t="s">
        <v>102</v>
      </c>
      <c r="C4" s="232" t="s">
        <v>103</v>
      </c>
      <c r="D4" s="225" t="s">
        <v>104</v>
      </c>
      <c r="E4" s="225"/>
      <c r="F4" s="225"/>
      <c r="G4" s="226" t="s">
        <v>105</v>
      </c>
      <c r="H4" s="226"/>
      <c r="I4" s="226"/>
      <c r="J4" s="227" t="s">
        <v>106</v>
      </c>
      <c r="K4" s="227"/>
      <c r="L4" s="228" t="s">
        <v>107</v>
      </c>
      <c r="M4" s="229"/>
      <c r="N4" s="230"/>
      <c r="O4" s="231" t="s">
        <v>108</v>
      </c>
      <c r="P4" s="231"/>
      <c r="Q4" s="231"/>
    </row>
    <row r="5" spans="1:17" s="38" customFormat="1" ht="100.8">
      <c r="A5" s="232"/>
      <c r="B5" s="232"/>
      <c r="C5" s="232"/>
      <c r="D5" s="81" t="s">
        <v>109</v>
      </c>
      <c r="E5" s="81" t="s">
        <v>110</v>
      </c>
      <c r="F5" s="81" t="s">
        <v>111</v>
      </c>
      <c r="G5" s="81" t="s">
        <v>112</v>
      </c>
      <c r="H5" s="81" t="s">
        <v>113</v>
      </c>
      <c r="I5" s="81" t="s">
        <v>114</v>
      </c>
      <c r="J5" s="43" t="s">
        <v>115</v>
      </c>
      <c r="K5" s="43" t="s">
        <v>116</v>
      </c>
      <c r="L5" s="116" t="s">
        <v>117</v>
      </c>
      <c r="M5" s="116" t="s">
        <v>118</v>
      </c>
      <c r="N5" s="116" t="s">
        <v>119</v>
      </c>
      <c r="O5" s="30" t="s">
        <v>120</v>
      </c>
      <c r="P5" s="30" t="s">
        <v>121</v>
      </c>
      <c r="Q5" s="30" t="s">
        <v>122</v>
      </c>
    </row>
    <row r="6" spans="1:17" ht="15">
      <c r="A6" s="106">
        <v>1</v>
      </c>
      <c r="B6" s="50" t="s">
        <v>45</v>
      </c>
      <c r="C6" s="107"/>
      <c r="D6" s="107"/>
      <c r="E6" s="108">
        <v>318</v>
      </c>
      <c r="F6" s="109">
        <v>324</v>
      </c>
      <c r="G6" s="107"/>
      <c r="H6" s="110">
        <v>1520</v>
      </c>
      <c r="I6" s="117">
        <v>2540</v>
      </c>
      <c r="J6" s="109">
        <v>2214</v>
      </c>
      <c r="K6" s="109">
        <f>H6*4</f>
        <v>6080</v>
      </c>
      <c r="L6" s="109">
        <v>214</v>
      </c>
      <c r="M6" s="118">
        <v>431</v>
      </c>
      <c r="N6" s="50">
        <v>5172</v>
      </c>
      <c r="O6" s="109">
        <v>1456</v>
      </c>
      <c r="P6" s="109">
        <v>728</v>
      </c>
      <c r="Q6" s="50">
        <v>5172</v>
      </c>
    </row>
    <row r="7" spans="1:17" ht="15">
      <c r="A7" s="106">
        <v>2</v>
      </c>
      <c r="B7" s="50" t="s">
        <v>47</v>
      </c>
      <c r="C7" s="107"/>
      <c r="D7" s="107"/>
      <c r="E7" s="108">
        <v>0</v>
      </c>
      <c r="F7" s="109">
        <v>0</v>
      </c>
      <c r="G7" s="107"/>
      <c r="H7" s="110">
        <v>3265</v>
      </c>
      <c r="I7" s="117">
        <v>5188</v>
      </c>
      <c r="J7" s="109">
        <v>3956</v>
      </c>
      <c r="K7" s="109">
        <f t="shared" ref="K7:K18" si="0">H7*4</f>
        <v>13060</v>
      </c>
      <c r="L7" s="109">
        <v>0</v>
      </c>
      <c r="M7" s="118">
        <v>583</v>
      </c>
      <c r="N7" s="50">
        <v>6996</v>
      </c>
      <c r="O7" s="109">
        <v>1032</v>
      </c>
      <c r="P7" s="109">
        <v>1032</v>
      </c>
      <c r="Q7" s="50">
        <v>6996</v>
      </c>
    </row>
    <row r="8" spans="1:17" ht="15">
      <c r="A8" s="106">
        <v>3</v>
      </c>
      <c r="B8" s="50" t="s">
        <v>49</v>
      </c>
      <c r="C8" s="107"/>
      <c r="D8" s="107"/>
      <c r="E8" s="108">
        <v>0</v>
      </c>
      <c r="F8" s="109">
        <v>2030</v>
      </c>
      <c r="G8" s="107"/>
      <c r="H8" s="110">
        <v>919</v>
      </c>
      <c r="I8" s="117">
        <v>1887</v>
      </c>
      <c r="J8" s="109">
        <v>8120</v>
      </c>
      <c r="K8" s="109">
        <f t="shared" si="0"/>
        <v>3676</v>
      </c>
      <c r="L8" s="109">
        <v>448</v>
      </c>
      <c r="M8" s="118">
        <v>448</v>
      </c>
      <c r="N8" s="50">
        <v>5376</v>
      </c>
      <c r="O8" s="109">
        <v>448</v>
      </c>
      <c r="P8" s="109">
        <v>896</v>
      </c>
      <c r="Q8" s="50">
        <v>5376</v>
      </c>
    </row>
    <row r="9" spans="1:17">
      <c r="A9" s="106">
        <v>4</v>
      </c>
      <c r="B9" s="50" t="s">
        <v>50</v>
      </c>
      <c r="C9" s="107"/>
      <c r="D9" s="107"/>
      <c r="E9" s="110">
        <v>898</v>
      </c>
      <c r="F9" s="109">
        <v>2530</v>
      </c>
      <c r="G9" s="107"/>
      <c r="H9" s="110">
        <v>898</v>
      </c>
      <c r="I9" s="117">
        <v>2826</v>
      </c>
      <c r="J9" s="109">
        <v>2530</v>
      </c>
      <c r="K9" s="109">
        <f t="shared" si="0"/>
        <v>3592</v>
      </c>
      <c r="L9" s="109">
        <v>542</v>
      </c>
      <c r="M9" s="109">
        <v>542</v>
      </c>
      <c r="N9" s="50">
        <v>6504</v>
      </c>
      <c r="O9" s="109">
        <v>1626</v>
      </c>
      <c r="P9" s="109">
        <v>875</v>
      </c>
      <c r="Q9" s="50">
        <v>6504</v>
      </c>
    </row>
    <row r="10" spans="1:17">
      <c r="A10" s="106">
        <v>5</v>
      </c>
      <c r="B10" s="50" t="s">
        <v>51</v>
      </c>
      <c r="C10" s="107"/>
      <c r="D10" s="107"/>
      <c r="E10" s="108">
        <v>0</v>
      </c>
      <c r="F10" s="109">
        <v>2985</v>
      </c>
      <c r="G10" s="107"/>
      <c r="H10" s="110">
        <v>1802</v>
      </c>
      <c r="I10" s="109">
        <v>2892</v>
      </c>
      <c r="J10" s="109">
        <v>3300</v>
      </c>
      <c r="K10" s="109">
        <f t="shared" si="0"/>
        <v>7208</v>
      </c>
      <c r="L10" s="109">
        <v>0</v>
      </c>
      <c r="M10" s="109">
        <v>465</v>
      </c>
      <c r="N10" s="50">
        <v>5580</v>
      </c>
      <c r="O10" s="109">
        <v>0</v>
      </c>
      <c r="P10" s="119">
        <v>0</v>
      </c>
      <c r="Q10" s="50">
        <v>5580</v>
      </c>
    </row>
    <row r="11" spans="1:17">
      <c r="A11" s="106">
        <v>6</v>
      </c>
      <c r="B11" s="50" t="s">
        <v>52</v>
      </c>
      <c r="C11" s="107"/>
      <c r="D11" s="107"/>
      <c r="E11" s="108">
        <v>0</v>
      </c>
      <c r="F11" s="109">
        <v>0</v>
      </c>
      <c r="G11" s="107"/>
      <c r="H11" s="110">
        <v>1654</v>
      </c>
      <c r="I11" s="109">
        <v>4377</v>
      </c>
      <c r="J11" s="120">
        <v>0</v>
      </c>
      <c r="K11" s="109">
        <f t="shared" si="0"/>
        <v>6616</v>
      </c>
      <c r="L11" s="109">
        <v>0</v>
      </c>
      <c r="M11" s="109">
        <v>840</v>
      </c>
      <c r="N11" s="50">
        <v>10080</v>
      </c>
      <c r="O11" s="109">
        <v>0</v>
      </c>
      <c r="P11" s="109">
        <v>0</v>
      </c>
      <c r="Q11" s="50">
        <v>10080</v>
      </c>
    </row>
    <row r="12" spans="1:17">
      <c r="A12" s="106">
        <v>7</v>
      </c>
      <c r="B12" s="50" t="s">
        <v>53</v>
      </c>
      <c r="C12" s="107"/>
      <c r="D12" s="107"/>
      <c r="E12" s="110">
        <v>0</v>
      </c>
      <c r="F12" s="109">
        <v>0</v>
      </c>
      <c r="G12" s="107"/>
      <c r="H12" s="110">
        <v>928</v>
      </c>
      <c r="I12" s="109">
        <v>3229</v>
      </c>
      <c r="J12" s="109">
        <v>0</v>
      </c>
      <c r="K12" s="109">
        <f t="shared" si="0"/>
        <v>3712</v>
      </c>
      <c r="L12" s="109">
        <v>0</v>
      </c>
      <c r="M12" s="109">
        <v>635</v>
      </c>
      <c r="N12" s="50">
        <v>7620</v>
      </c>
      <c r="O12" s="109">
        <v>0</v>
      </c>
      <c r="P12" s="109">
        <v>0</v>
      </c>
      <c r="Q12" s="50">
        <v>7620</v>
      </c>
    </row>
    <row r="13" spans="1:17">
      <c r="A13" s="106">
        <v>8</v>
      </c>
      <c r="B13" s="50" t="s">
        <v>54</v>
      </c>
      <c r="C13" s="107"/>
      <c r="D13" s="107"/>
      <c r="E13" s="108">
        <v>0</v>
      </c>
      <c r="F13" s="109">
        <v>0</v>
      </c>
      <c r="G13" s="107"/>
      <c r="H13" s="110">
        <v>968</v>
      </c>
      <c r="I13" s="109">
        <v>2922</v>
      </c>
      <c r="J13" s="109">
        <v>0</v>
      </c>
      <c r="K13" s="109">
        <f t="shared" si="0"/>
        <v>3872</v>
      </c>
      <c r="L13" s="109">
        <v>0</v>
      </c>
      <c r="M13" s="109">
        <v>593</v>
      </c>
      <c r="N13" s="50">
        <v>7116</v>
      </c>
      <c r="O13" s="109">
        <v>0</v>
      </c>
      <c r="P13" s="109">
        <v>0</v>
      </c>
      <c r="Q13" s="50">
        <v>7116</v>
      </c>
    </row>
    <row r="14" spans="1:17">
      <c r="A14" s="106">
        <v>9</v>
      </c>
      <c r="B14" s="50" t="s">
        <v>55</v>
      </c>
      <c r="C14" s="107"/>
      <c r="D14" s="107"/>
      <c r="E14" s="108">
        <v>712</v>
      </c>
      <c r="F14" s="111">
        <v>456</v>
      </c>
      <c r="G14" s="107"/>
      <c r="H14" s="110">
        <v>712</v>
      </c>
      <c r="I14" s="109">
        <v>2904</v>
      </c>
      <c r="J14" s="109">
        <v>678</v>
      </c>
      <c r="K14" s="109">
        <f t="shared" si="0"/>
        <v>2848</v>
      </c>
      <c r="L14" s="109">
        <v>54</v>
      </c>
      <c r="M14" s="109">
        <v>680</v>
      </c>
      <c r="N14" s="50">
        <v>8160</v>
      </c>
      <c r="O14" s="109">
        <v>0</v>
      </c>
      <c r="P14" s="109">
        <v>0</v>
      </c>
      <c r="Q14" s="50">
        <v>8160</v>
      </c>
    </row>
    <row r="15" spans="1:17">
      <c r="A15" s="106">
        <v>10</v>
      </c>
      <c r="B15" s="50" t="s">
        <v>56</v>
      </c>
      <c r="C15" s="107"/>
      <c r="D15" s="107"/>
      <c r="E15" s="108">
        <v>0</v>
      </c>
      <c r="F15" s="109">
        <v>0</v>
      </c>
      <c r="G15" s="107"/>
      <c r="H15" s="110">
        <v>1081</v>
      </c>
      <c r="I15" s="109">
        <v>2731</v>
      </c>
      <c r="J15" s="109">
        <v>0</v>
      </c>
      <c r="K15" s="109">
        <f t="shared" si="0"/>
        <v>4324</v>
      </c>
      <c r="L15" s="109">
        <v>0</v>
      </c>
      <c r="M15" s="109">
        <v>534</v>
      </c>
      <c r="N15" s="50">
        <v>6408</v>
      </c>
      <c r="O15" s="109">
        <v>0</v>
      </c>
      <c r="P15" s="109">
        <v>0</v>
      </c>
      <c r="Q15" s="50">
        <v>6408</v>
      </c>
    </row>
    <row r="16" spans="1:17">
      <c r="A16" s="106">
        <v>11</v>
      </c>
      <c r="B16" s="50" t="s">
        <v>57</v>
      </c>
      <c r="C16" s="107"/>
      <c r="D16" s="107"/>
      <c r="E16" s="108">
        <v>0</v>
      </c>
      <c r="F16" s="109">
        <v>2291</v>
      </c>
      <c r="G16" s="107"/>
      <c r="H16" s="110">
        <v>1177</v>
      </c>
      <c r="I16" s="109">
        <v>2113</v>
      </c>
      <c r="J16" s="109">
        <v>0</v>
      </c>
      <c r="K16" s="109">
        <f t="shared" si="0"/>
        <v>4708</v>
      </c>
      <c r="L16" s="109">
        <v>0</v>
      </c>
      <c r="M16" s="109">
        <v>477</v>
      </c>
      <c r="N16" s="50">
        <v>5724</v>
      </c>
      <c r="O16" s="109">
        <v>0</v>
      </c>
      <c r="P16" s="109">
        <v>0</v>
      </c>
      <c r="Q16" s="50">
        <v>5724</v>
      </c>
    </row>
    <row r="17" spans="1:17">
      <c r="A17" s="106">
        <v>12</v>
      </c>
      <c r="B17" s="50" t="s">
        <v>58</v>
      </c>
      <c r="C17" s="107"/>
      <c r="D17" s="107"/>
      <c r="E17" s="108">
        <v>0</v>
      </c>
      <c r="F17" s="109">
        <v>0</v>
      </c>
      <c r="G17" s="107"/>
      <c r="H17" s="110">
        <v>1493</v>
      </c>
      <c r="I17" s="109">
        <v>3013</v>
      </c>
      <c r="J17" s="109">
        <v>0</v>
      </c>
      <c r="K17" s="109">
        <f t="shared" si="0"/>
        <v>5972</v>
      </c>
      <c r="L17" s="109">
        <v>0</v>
      </c>
      <c r="M17" s="109">
        <v>644</v>
      </c>
      <c r="N17" s="50">
        <v>7728</v>
      </c>
      <c r="O17" s="109">
        <v>1932</v>
      </c>
      <c r="P17" s="109">
        <v>0</v>
      </c>
      <c r="Q17" s="50">
        <v>7728</v>
      </c>
    </row>
    <row r="18" spans="1:17">
      <c r="A18" s="106">
        <v>13</v>
      </c>
      <c r="B18" s="50" t="s">
        <v>59</v>
      </c>
      <c r="C18" s="107"/>
      <c r="D18" s="107"/>
      <c r="E18" s="110">
        <v>0</v>
      </c>
      <c r="F18" s="109"/>
      <c r="G18" s="107"/>
      <c r="H18" s="110">
        <v>949</v>
      </c>
      <c r="I18" s="109">
        <v>2930</v>
      </c>
      <c r="J18" s="109">
        <v>0</v>
      </c>
      <c r="K18" s="109">
        <f t="shared" si="0"/>
        <v>3796</v>
      </c>
      <c r="L18" s="109">
        <v>0</v>
      </c>
      <c r="M18" s="109">
        <v>586</v>
      </c>
      <c r="N18" s="50">
        <v>7032</v>
      </c>
      <c r="O18" s="109">
        <v>0</v>
      </c>
      <c r="P18" s="109">
        <v>0</v>
      </c>
      <c r="Q18" s="50">
        <v>7032</v>
      </c>
    </row>
    <row r="19" spans="1:17" s="103" customFormat="1">
      <c r="A19" s="112"/>
      <c r="B19" s="113" t="s">
        <v>123</v>
      </c>
      <c r="C19" s="114">
        <f>SUM(C6:C18)</f>
        <v>0</v>
      </c>
      <c r="D19" s="114"/>
      <c r="E19" s="114">
        <f>SUM(E6:E18)</f>
        <v>1928</v>
      </c>
      <c r="F19" s="114">
        <f t="shared" ref="F19:Q19" si="1">SUM(F6:F18)</f>
        <v>10616</v>
      </c>
      <c r="G19" s="114">
        <f t="shared" si="1"/>
        <v>0</v>
      </c>
      <c r="H19" s="114">
        <f t="shared" si="1"/>
        <v>17366</v>
      </c>
      <c r="I19" s="114">
        <f t="shared" si="1"/>
        <v>39552</v>
      </c>
      <c r="J19" s="114">
        <f t="shared" si="1"/>
        <v>20798</v>
      </c>
      <c r="K19" s="114">
        <f t="shared" si="1"/>
        <v>69464</v>
      </c>
      <c r="L19" s="114">
        <f t="shared" si="1"/>
        <v>1258</v>
      </c>
      <c r="M19" s="114">
        <f t="shared" si="1"/>
        <v>7458</v>
      </c>
      <c r="N19" s="114">
        <f t="shared" si="1"/>
        <v>89496</v>
      </c>
      <c r="O19" s="114">
        <f t="shared" si="1"/>
        <v>6494</v>
      </c>
      <c r="P19" s="114">
        <f t="shared" si="1"/>
        <v>3531</v>
      </c>
      <c r="Q19" s="114">
        <f t="shared" si="1"/>
        <v>89496</v>
      </c>
    </row>
    <row r="20" spans="1:17">
      <c r="O20" s="221"/>
      <c r="P20" s="221"/>
    </row>
    <row r="21" spans="1:17">
      <c r="O21" s="222"/>
      <c r="P21" s="222"/>
    </row>
    <row r="22" spans="1:17">
      <c r="I22" s="121"/>
    </row>
    <row r="23" spans="1:17">
      <c r="H23" s="115"/>
      <c r="I23" s="122"/>
    </row>
    <row r="24" spans="1:17">
      <c r="H24" s="115"/>
      <c r="I24" s="122"/>
    </row>
    <row r="25" spans="1:17">
      <c r="H25" s="115"/>
      <c r="I25" s="122"/>
    </row>
    <row r="26" spans="1:17">
      <c r="H26" s="115"/>
      <c r="I26" s="122"/>
    </row>
    <row r="27" spans="1:17">
      <c r="H27" s="115"/>
      <c r="I27" s="122"/>
    </row>
    <row r="28" spans="1:17">
      <c r="H28" s="115"/>
      <c r="I28" s="122"/>
    </row>
    <row r="29" spans="1:17">
      <c r="H29" s="115"/>
      <c r="I29" s="122"/>
    </row>
    <row r="30" spans="1:17">
      <c r="H30" s="115"/>
      <c r="I30" s="123"/>
    </row>
  </sheetData>
  <mergeCells count="11">
    <mergeCell ref="O20:P21"/>
    <mergeCell ref="A1:Q1"/>
    <mergeCell ref="A2:D2"/>
    <mergeCell ref="D4:F4"/>
    <mergeCell ref="G4:I4"/>
    <mergeCell ref="J4:K4"/>
    <mergeCell ref="L4:N4"/>
    <mergeCell ref="O4:Q4"/>
    <mergeCell ref="A4:A5"/>
    <mergeCell ref="B4:B5"/>
    <mergeCell ref="C4:C5"/>
  </mergeCells>
  <pageMargins left="0.70866141732283505" right="0.70866141732283505" top="0.74803149606299202" bottom="0.74803149606299202" header="0.31496062992126" footer="0.31496062992126"/>
  <pageSetup paperSize="9" scale="6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25"/>
  <sheetViews>
    <sheetView topLeftCell="A16" zoomScale="90" zoomScaleNormal="90" workbookViewId="0">
      <selection activeCell="H22" sqref="H22"/>
    </sheetView>
  </sheetViews>
  <sheetFormatPr defaultColWidth="9.109375" defaultRowHeight="14.4"/>
  <cols>
    <col min="1" max="1" width="1.77734375" style="2" customWidth="1"/>
    <col min="2" max="2" width="28.77734375" style="79" customWidth="1"/>
    <col min="3" max="3" width="20.21875" style="79" customWidth="1"/>
    <col min="4" max="4" width="15.33203125" style="79" customWidth="1"/>
    <col min="5" max="5" width="12.5546875" style="2" customWidth="1"/>
    <col min="6" max="6" width="13.6640625" style="2" customWidth="1"/>
    <col min="7" max="7" width="19" style="2" customWidth="1"/>
    <col min="8" max="8" width="12.5546875" style="2" customWidth="1"/>
    <col min="9" max="16384" width="9.109375" style="2"/>
  </cols>
  <sheetData>
    <row r="1" spans="1:5" ht="18.75" customHeight="1">
      <c r="B1" s="233" t="s">
        <v>124</v>
      </c>
      <c r="C1" s="233"/>
      <c r="D1" s="233"/>
      <c r="E1" s="233"/>
    </row>
    <row r="2" spans="1:5" ht="18.75" customHeight="1">
      <c r="B2" s="3" t="s">
        <v>61</v>
      </c>
      <c r="C2" s="3"/>
      <c r="D2" s="3"/>
      <c r="E2" s="3"/>
    </row>
    <row r="3" spans="1:5" ht="15" customHeight="1">
      <c r="B3" s="201" t="s">
        <v>125</v>
      </c>
      <c r="C3" s="201"/>
      <c r="D3" s="201"/>
      <c r="E3" s="201"/>
    </row>
    <row r="4" spans="1:5" ht="15.6">
      <c r="B4" s="80" t="s">
        <v>126</v>
      </c>
      <c r="C4" s="80"/>
      <c r="D4" s="80"/>
    </row>
    <row r="5" spans="1:5" ht="15" customHeight="1">
      <c r="B5" s="234" t="s">
        <v>127</v>
      </c>
      <c r="C5" s="234"/>
      <c r="D5" s="234"/>
    </row>
    <row r="6" spans="1:5" s="38" customFormat="1" ht="45" customHeight="1">
      <c r="B6" s="82"/>
      <c r="C6" s="82" t="s">
        <v>128</v>
      </c>
      <c r="D6" s="82" t="s">
        <v>129</v>
      </c>
    </row>
    <row r="7" spans="1:5" s="38" customFormat="1">
      <c r="B7" s="83" t="s">
        <v>130</v>
      </c>
      <c r="C7" s="83">
        <v>13</v>
      </c>
      <c r="D7" s="83">
        <v>13</v>
      </c>
    </row>
    <row r="8" spans="1:5" ht="20.25" customHeight="1">
      <c r="B8" s="83" t="s">
        <v>131</v>
      </c>
      <c r="C8" s="84">
        <f>3669+395+923+3413+872+3471+4005+759+3300+1143+4421+3524</f>
        <v>29895</v>
      </c>
      <c r="D8" s="84">
        <f>3749+395+923+3413+872+4005+3300+1143+3524</f>
        <v>21324</v>
      </c>
    </row>
    <row r="9" spans="1:5" ht="28.8">
      <c r="B9" s="83" t="s">
        <v>132</v>
      </c>
      <c r="C9" s="85">
        <v>1781582</v>
      </c>
      <c r="D9" s="86">
        <f>336303+98500+158344+244051+205898+208332+255000+370656+132624</f>
        <v>2009708</v>
      </c>
    </row>
    <row r="11" spans="1:5" ht="15.6">
      <c r="B11" s="87" t="s">
        <v>133</v>
      </c>
    </row>
    <row r="12" spans="1:5" ht="15" customHeight="1">
      <c r="B12" s="235" t="s">
        <v>134</v>
      </c>
      <c r="C12" s="236"/>
      <c r="D12" s="236"/>
    </row>
    <row r="13" spans="1:5" ht="52.5" customHeight="1">
      <c r="B13" s="88"/>
      <c r="C13" s="82" t="s">
        <v>135</v>
      </c>
      <c r="D13" s="82" t="s">
        <v>129</v>
      </c>
    </row>
    <row r="14" spans="1:5">
      <c r="B14" s="89" t="s">
        <v>130</v>
      </c>
      <c r="C14" s="83">
        <v>13</v>
      </c>
      <c r="D14" s="83">
        <v>13</v>
      </c>
    </row>
    <row r="15" spans="1:5">
      <c r="B15" s="90" t="s">
        <v>136</v>
      </c>
      <c r="C15" s="91">
        <f>4405+3729+3812+3621+4592+4224+5126+4768+3889+4192+3549+5546+3774</f>
        <v>55227</v>
      </c>
      <c r="D15" s="91">
        <f>4405+3729+3812+3621+4592+5126+3889+4192+3549+3774</f>
        <v>40689</v>
      </c>
    </row>
    <row r="16" spans="1:5" ht="28.8">
      <c r="A16" s="16"/>
      <c r="B16" s="83" t="s">
        <v>137</v>
      </c>
      <c r="C16" s="83">
        <v>3678270</v>
      </c>
      <c r="D16" s="84">
        <f>521+132+3120+1952+15896+61823+4968+28016+800+27942+14744</f>
        <v>159914</v>
      </c>
    </row>
    <row r="17" spans="2:8" s="34" customFormat="1">
      <c r="B17" s="92"/>
      <c r="C17" s="92"/>
      <c r="D17" s="92"/>
    </row>
    <row r="18" spans="2:8" s="34" customFormat="1">
      <c r="B18" s="92"/>
      <c r="C18" s="92"/>
      <c r="D18" s="92"/>
    </row>
    <row r="19" spans="2:8" s="34" customFormat="1" ht="15.6">
      <c r="B19" s="87" t="s">
        <v>138</v>
      </c>
      <c r="C19" s="93"/>
      <c r="D19" s="93"/>
      <c r="E19" s="94"/>
      <c r="F19" s="94"/>
      <c r="G19" s="94"/>
      <c r="H19" s="94"/>
    </row>
    <row r="20" spans="2:8" ht="72">
      <c r="B20" s="82"/>
      <c r="C20" s="82" t="s">
        <v>139</v>
      </c>
      <c r="D20" s="82" t="s">
        <v>140</v>
      </c>
      <c r="E20" s="82" t="s">
        <v>141</v>
      </c>
      <c r="F20" s="82" t="s">
        <v>142</v>
      </c>
      <c r="G20" s="82" t="s">
        <v>143</v>
      </c>
      <c r="H20" s="82" t="s">
        <v>144</v>
      </c>
    </row>
    <row r="21" spans="2:8">
      <c r="B21" s="95" t="s">
        <v>145</v>
      </c>
      <c r="C21" s="96">
        <f>4860000+1392600+87000+560000+37164225+8040000+1912300+3000850+0+4809868+10579100+4708512</f>
        <v>77114455</v>
      </c>
      <c r="D21" s="97">
        <f>999950+61144900+0+0+0+0+0+0+2814200+0+0</f>
        <v>64959050</v>
      </c>
      <c r="E21" s="98">
        <f>SUM(C21:D21)</f>
        <v>142073505</v>
      </c>
      <c r="F21" s="98">
        <f>4860000+1392600+16000+1559950+73521120+1667462+1058600+0+2814200+4399868+5629100+3243762</f>
        <v>100162662</v>
      </c>
      <c r="G21" s="98">
        <f>E21-F21</f>
        <v>41910843</v>
      </c>
      <c r="H21" s="2">
        <v>312303534.39999998</v>
      </c>
    </row>
    <row r="22" spans="2:8">
      <c r="B22" s="99" t="s">
        <v>146</v>
      </c>
      <c r="C22" s="100">
        <f>82134+12276896+0+29000+43270+96000+0</f>
        <v>12527300</v>
      </c>
      <c r="D22" s="101">
        <f>1250000+665270+500000+4497202+601000+880000+660750+1172900+1268000+645480</f>
        <v>12140602</v>
      </c>
      <c r="E22" s="98">
        <f>SUM(C22:D22)</f>
        <v>24667902</v>
      </c>
      <c r="F22" s="101">
        <f>1131237+649984+500000+686400+948548+3832014+601000+784500+625500+976500+1118506+645480</f>
        <v>12499669</v>
      </c>
      <c r="G22" s="101">
        <f>E22-F22</f>
        <v>12168233</v>
      </c>
      <c r="H22" s="98">
        <v>20467684.600000001</v>
      </c>
    </row>
    <row r="24" spans="2:8" ht="15" customHeight="1">
      <c r="B24" s="222"/>
      <c r="C24" s="222"/>
      <c r="D24" s="222"/>
    </row>
    <row r="25" spans="2:8" ht="15" customHeight="1">
      <c r="B25" s="222"/>
      <c r="C25" s="222"/>
      <c r="D25" s="222"/>
    </row>
  </sheetData>
  <mergeCells count="6">
    <mergeCell ref="B25:D25"/>
    <mergeCell ref="B1:E1"/>
    <mergeCell ref="B3:E3"/>
    <mergeCell ref="B5:D5"/>
    <mergeCell ref="B12:D12"/>
    <mergeCell ref="B24:D24"/>
  </mergeCells>
  <pageMargins left="0.70866141732283505" right="0.70866141732283505" top="0.74803149606299202" bottom="0.74803149606299202" header="0.31496062992126" footer="0.31496062992126"/>
  <pageSetup paperSize="9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21"/>
  <sheetViews>
    <sheetView view="pageBreakPreview" topLeftCell="B1" zoomScale="80" zoomScaleNormal="90" zoomScaleSheetLayoutView="80" workbookViewId="0">
      <selection activeCell="K24" sqref="K24"/>
    </sheetView>
  </sheetViews>
  <sheetFormatPr defaultColWidth="9.109375" defaultRowHeight="14.4"/>
  <cols>
    <col min="1" max="1" width="1.6640625" style="2" customWidth="1"/>
    <col min="2" max="2" width="6.88671875" style="2" customWidth="1"/>
    <col min="3" max="3" width="26.88671875" style="2" customWidth="1"/>
    <col min="4" max="4" width="12" style="2" customWidth="1"/>
    <col min="5" max="5" width="13" style="2" customWidth="1"/>
    <col min="6" max="6" width="11.5546875" style="2" customWidth="1"/>
    <col min="7" max="7" width="12" style="2" customWidth="1"/>
    <col min="8" max="8" width="13" style="2" customWidth="1"/>
    <col min="9" max="9" width="12" style="2" customWidth="1"/>
    <col min="10" max="10" width="18.109375" style="2" customWidth="1"/>
    <col min="11" max="11" width="13.33203125" style="2" customWidth="1"/>
    <col min="12" max="12" width="12.21875" style="2" customWidth="1"/>
    <col min="13" max="16384" width="9.109375" style="2"/>
  </cols>
  <sheetData>
    <row r="1" spans="1:12" ht="18">
      <c r="A1" s="233" t="s">
        <v>147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</row>
    <row r="2" spans="1:12" ht="15" customHeight="1">
      <c r="B2" s="201" t="s">
        <v>23</v>
      </c>
      <c r="C2" s="201"/>
      <c r="D2" s="201"/>
      <c r="E2" s="201"/>
      <c r="F2" s="201"/>
    </row>
    <row r="3" spans="1:12">
      <c r="C3" s="3" t="s">
        <v>61</v>
      </c>
      <c r="D3" s="3"/>
      <c r="E3" s="3"/>
      <c r="F3" s="3"/>
    </row>
    <row r="4" spans="1:12" ht="15" customHeight="1">
      <c r="B4" s="237" t="s">
        <v>148</v>
      </c>
      <c r="C4" s="238"/>
      <c r="D4" s="238"/>
      <c r="E4" s="238"/>
      <c r="F4" s="238"/>
      <c r="G4" s="238"/>
      <c r="H4" s="238"/>
      <c r="I4" s="238"/>
      <c r="J4" s="238"/>
      <c r="K4" s="238"/>
      <c r="L4" s="239"/>
    </row>
    <row r="5" spans="1:12" ht="52.5" customHeight="1">
      <c r="B5" s="244" t="s">
        <v>149</v>
      </c>
      <c r="C5" s="246" t="s">
        <v>150</v>
      </c>
      <c r="D5" s="240" t="s">
        <v>151</v>
      </c>
      <c r="E5" s="241"/>
      <c r="F5" s="242"/>
      <c r="G5" s="240" t="s">
        <v>152</v>
      </c>
      <c r="H5" s="241"/>
      <c r="I5" s="242"/>
      <c r="J5" s="240" t="s">
        <v>153</v>
      </c>
      <c r="K5" s="241"/>
      <c r="L5" s="243"/>
    </row>
    <row r="6" spans="1:12" ht="43.2">
      <c r="B6" s="245"/>
      <c r="C6" s="247"/>
      <c r="D6" s="6" t="s">
        <v>154</v>
      </c>
      <c r="E6" s="29" t="s">
        <v>155</v>
      </c>
      <c r="F6" s="29" t="s">
        <v>156</v>
      </c>
      <c r="G6" s="29" t="s">
        <v>154</v>
      </c>
      <c r="H6" s="29" t="s">
        <v>155</v>
      </c>
      <c r="I6" s="29" t="s">
        <v>156</v>
      </c>
      <c r="J6" s="29" t="s">
        <v>157</v>
      </c>
      <c r="K6" s="29" t="s">
        <v>158</v>
      </c>
      <c r="L6" s="73" t="s">
        <v>159</v>
      </c>
    </row>
    <row r="7" spans="1:12">
      <c r="B7" s="56">
        <v>1</v>
      </c>
      <c r="C7" s="57" t="s">
        <v>51</v>
      </c>
      <c r="D7" s="58">
        <v>25366</v>
      </c>
      <c r="E7" s="59">
        <v>0</v>
      </c>
      <c r="F7" s="60">
        <v>97049</v>
      </c>
      <c r="G7" s="61">
        <v>2985</v>
      </c>
      <c r="H7" s="61">
        <v>0</v>
      </c>
      <c r="I7" s="74">
        <v>3000</v>
      </c>
      <c r="J7" s="61">
        <v>2536600</v>
      </c>
      <c r="K7" s="75">
        <f>J7</f>
        <v>2536600</v>
      </c>
      <c r="L7" s="76">
        <v>11645880</v>
      </c>
    </row>
    <row r="8" spans="1:12">
      <c r="B8" s="56">
        <v>2</v>
      </c>
      <c r="C8" s="48" t="s">
        <v>45</v>
      </c>
      <c r="D8" s="62">
        <v>43452</v>
      </c>
      <c r="E8" s="59">
        <v>43452</v>
      </c>
      <c r="F8" s="63">
        <v>74053</v>
      </c>
      <c r="G8" s="61">
        <v>0</v>
      </c>
      <c r="H8" s="61">
        <v>0</v>
      </c>
      <c r="I8" s="74">
        <v>0</v>
      </c>
      <c r="J8" s="53">
        <v>363637</v>
      </c>
      <c r="K8" s="75">
        <f>J8</f>
        <v>363637</v>
      </c>
      <c r="L8" s="76">
        <v>8886360</v>
      </c>
    </row>
    <row r="9" spans="1:12">
      <c r="B9" s="56">
        <v>3</v>
      </c>
      <c r="C9" s="57" t="s">
        <v>47</v>
      </c>
      <c r="D9" s="46">
        <v>120532</v>
      </c>
      <c r="E9" s="64">
        <v>120532</v>
      </c>
      <c r="F9" s="63">
        <v>120439</v>
      </c>
      <c r="G9" s="64">
        <v>5188</v>
      </c>
      <c r="H9" s="64">
        <v>5188</v>
      </c>
      <c r="I9" s="64">
        <v>5188</v>
      </c>
      <c r="J9" s="61">
        <f>120532*100</f>
        <v>12053200</v>
      </c>
      <c r="K9" s="75">
        <f>J9</f>
        <v>12053200</v>
      </c>
      <c r="L9" s="76">
        <v>14452680</v>
      </c>
    </row>
    <row r="10" spans="1:12">
      <c r="B10" s="56">
        <v>4</v>
      </c>
      <c r="C10" s="57" t="s">
        <v>52</v>
      </c>
      <c r="D10" s="59">
        <v>0</v>
      </c>
      <c r="E10" s="59">
        <v>0</v>
      </c>
      <c r="F10" s="63">
        <v>136486</v>
      </c>
      <c r="G10" s="61">
        <v>0</v>
      </c>
      <c r="H10" s="61">
        <v>0</v>
      </c>
      <c r="I10" s="74">
        <v>0</v>
      </c>
      <c r="J10" s="61">
        <v>0</v>
      </c>
      <c r="K10" s="75">
        <v>0</v>
      </c>
      <c r="L10" s="76">
        <v>16378320</v>
      </c>
    </row>
    <row r="11" spans="1:12">
      <c r="B11" s="56">
        <v>5</v>
      </c>
      <c r="C11" s="66" t="s">
        <v>53</v>
      </c>
      <c r="D11" s="59">
        <v>0</v>
      </c>
      <c r="E11" s="59">
        <v>0</v>
      </c>
      <c r="F11" s="63">
        <v>96680</v>
      </c>
      <c r="G11" s="61">
        <v>0</v>
      </c>
      <c r="H11" s="61">
        <v>0</v>
      </c>
      <c r="I11" s="74">
        <v>0</v>
      </c>
      <c r="J11" s="61">
        <v>0</v>
      </c>
      <c r="K11" s="77">
        <v>0</v>
      </c>
      <c r="L11" s="76">
        <v>11601600</v>
      </c>
    </row>
    <row r="12" spans="1:12">
      <c r="B12" s="56">
        <v>6</v>
      </c>
      <c r="C12" s="66" t="s">
        <v>54</v>
      </c>
      <c r="D12" s="65">
        <v>144422</v>
      </c>
      <c r="E12" s="59">
        <v>125158</v>
      </c>
      <c r="F12" s="63">
        <v>75027</v>
      </c>
      <c r="G12" s="61">
        <v>3020</v>
      </c>
      <c r="H12" s="61">
        <v>3020</v>
      </c>
      <c r="I12" s="74">
        <v>0</v>
      </c>
      <c r="J12" s="61">
        <f>144422*100</f>
        <v>14442200</v>
      </c>
      <c r="K12" s="77">
        <f>J12</f>
        <v>14442200</v>
      </c>
      <c r="L12" s="76">
        <v>9003240</v>
      </c>
    </row>
    <row r="13" spans="1:12">
      <c r="B13" s="56">
        <v>7</v>
      </c>
      <c r="C13" s="66" t="s">
        <v>55</v>
      </c>
      <c r="D13" s="65">
        <v>54037</v>
      </c>
      <c r="E13" s="59">
        <v>27145</v>
      </c>
      <c r="F13" s="63">
        <v>107617</v>
      </c>
      <c r="G13" s="61">
        <v>4324</v>
      </c>
      <c r="H13" s="61">
        <v>4324</v>
      </c>
      <c r="I13" s="74">
        <v>0</v>
      </c>
      <c r="J13" s="61">
        <v>0</v>
      </c>
      <c r="K13" s="77">
        <v>0</v>
      </c>
      <c r="L13" s="76">
        <v>12914040</v>
      </c>
    </row>
    <row r="14" spans="1:12">
      <c r="B14" s="56">
        <v>8</v>
      </c>
      <c r="C14" s="66" t="s">
        <v>56</v>
      </c>
      <c r="D14" s="67">
        <v>90736</v>
      </c>
      <c r="E14" s="59">
        <v>0</v>
      </c>
      <c r="F14" s="63">
        <v>78531</v>
      </c>
      <c r="G14" s="61">
        <v>2341</v>
      </c>
      <c r="H14" s="61">
        <v>0</v>
      </c>
      <c r="I14" s="74">
        <v>0</v>
      </c>
      <c r="J14" s="61">
        <v>0</v>
      </c>
      <c r="K14" s="77">
        <v>0</v>
      </c>
      <c r="L14" s="76">
        <v>9423720</v>
      </c>
    </row>
    <row r="15" spans="1:12">
      <c r="B15" s="56">
        <v>9</v>
      </c>
      <c r="C15" s="66" t="s">
        <v>57</v>
      </c>
      <c r="D15" s="59">
        <v>0</v>
      </c>
      <c r="E15" s="59">
        <v>0</v>
      </c>
      <c r="F15" s="63">
        <v>65526</v>
      </c>
      <c r="G15" s="61">
        <v>0</v>
      </c>
      <c r="H15" s="61">
        <v>0</v>
      </c>
      <c r="I15" s="74">
        <v>0</v>
      </c>
      <c r="J15" s="61">
        <v>0</v>
      </c>
      <c r="K15" s="77">
        <v>0</v>
      </c>
      <c r="L15" s="76">
        <v>7863120</v>
      </c>
    </row>
    <row r="16" spans="1:12">
      <c r="B16" s="56">
        <v>10</v>
      </c>
      <c r="C16" s="66" t="s">
        <v>160</v>
      </c>
      <c r="D16" s="59">
        <v>0</v>
      </c>
      <c r="E16" s="59">
        <v>0</v>
      </c>
      <c r="F16" s="63">
        <v>109623</v>
      </c>
      <c r="G16" s="61">
        <v>0</v>
      </c>
      <c r="H16" s="61">
        <v>0</v>
      </c>
      <c r="I16" s="74">
        <v>0</v>
      </c>
      <c r="J16" s="61">
        <v>0</v>
      </c>
      <c r="K16" s="77">
        <v>0</v>
      </c>
      <c r="L16" s="76">
        <v>13154760</v>
      </c>
    </row>
    <row r="17" spans="2:12">
      <c r="B17" s="56">
        <v>11</v>
      </c>
      <c r="C17" s="66" t="s">
        <v>49</v>
      </c>
      <c r="D17" s="65">
        <v>72537</v>
      </c>
      <c r="E17" s="59">
        <v>0</v>
      </c>
      <c r="F17" s="63">
        <v>70579</v>
      </c>
      <c r="G17" s="61">
        <v>2030</v>
      </c>
      <c r="H17" s="61">
        <v>0</v>
      </c>
      <c r="I17" s="74">
        <v>2030</v>
      </c>
      <c r="J17" s="61">
        <v>0</v>
      </c>
      <c r="K17" s="77">
        <v>0</v>
      </c>
      <c r="L17" s="76">
        <v>8469480</v>
      </c>
    </row>
    <row r="18" spans="2:12">
      <c r="B18" s="56">
        <v>12</v>
      </c>
      <c r="C18" s="66" t="s">
        <v>161</v>
      </c>
      <c r="D18" s="65">
        <f>90641+16775+33287</f>
        <v>140703</v>
      </c>
      <c r="E18" s="59">
        <v>140703</v>
      </c>
      <c r="F18" s="63">
        <v>114323</v>
      </c>
      <c r="G18" s="61">
        <v>3284</v>
      </c>
      <c r="H18" s="61">
        <v>3284</v>
      </c>
      <c r="I18" s="74">
        <v>4000</v>
      </c>
      <c r="J18" s="61">
        <v>0</v>
      </c>
      <c r="K18" s="77">
        <v>0</v>
      </c>
      <c r="L18" s="76">
        <v>13718760</v>
      </c>
    </row>
    <row r="19" spans="2:12">
      <c r="B19" s="56">
        <v>13</v>
      </c>
      <c r="C19" s="66" t="s">
        <v>50</v>
      </c>
      <c r="D19" s="61">
        <v>5555</v>
      </c>
      <c r="E19" s="68">
        <v>0</v>
      </c>
      <c r="F19" s="63">
        <v>104815</v>
      </c>
      <c r="G19" s="69">
        <v>0</v>
      </c>
      <c r="H19" s="68">
        <v>0</v>
      </c>
      <c r="I19" s="74">
        <v>3072</v>
      </c>
      <c r="J19" s="61">
        <v>0</v>
      </c>
      <c r="K19" s="77">
        <v>0</v>
      </c>
      <c r="L19" s="76">
        <v>12577800</v>
      </c>
    </row>
    <row r="20" spans="2:12">
      <c r="B20" s="56">
        <v>14</v>
      </c>
      <c r="C20" s="66" t="s">
        <v>162</v>
      </c>
      <c r="D20" s="65">
        <v>67500</v>
      </c>
      <c r="E20" s="59">
        <f t="shared" ref="E20" si="0">D20</f>
        <v>67500</v>
      </c>
      <c r="F20" s="63">
        <v>0</v>
      </c>
      <c r="G20" s="70">
        <v>0</v>
      </c>
      <c r="H20" s="70">
        <v>0</v>
      </c>
      <c r="I20" s="74">
        <v>0</v>
      </c>
      <c r="J20" s="70">
        <v>0</v>
      </c>
      <c r="K20" s="2">
        <v>0</v>
      </c>
      <c r="L20" s="2">
        <v>0</v>
      </c>
    </row>
    <row r="21" spans="2:12" ht="15" thickBot="1">
      <c r="B21" s="71" t="s">
        <v>18</v>
      </c>
      <c r="C21" s="72"/>
      <c r="D21" s="59">
        <f>SUM(D7:D20)</f>
        <v>764840</v>
      </c>
      <c r="E21" s="59">
        <f t="shared" ref="E21:J21" si="1">SUM(E7:E20)</f>
        <v>524490</v>
      </c>
      <c r="F21" s="59">
        <f t="shared" si="1"/>
        <v>1250748</v>
      </c>
      <c r="G21" s="59">
        <f t="shared" si="1"/>
        <v>23172</v>
      </c>
      <c r="H21" s="59">
        <f t="shared" si="1"/>
        <v>15816</v>
      </c>
      <c r="I21" s="59">
        <f t="shared" si="1"/>
        <v>17290</v>
      </c>
      <c r="J21" s="59">
        <f t="shared" si="1"/>
        <v>29395637</v>
      </c>
      <c r="K21" s="78">
        <f>SUM(K7:K20)</f>
        <v>29395637</v>
      </c>
      <c r="L21" s="78">
        <f>SUM(L7:L20)</f>
        <v>150089760</v>
      </c>
    </row>
  </sheetData>
  <mergeCells count="8">
    <mergeCell ref="A1:L1"/>
    <mergeCell ref="B2:F2"/>
    <mergeCell ref="B4:L4"/>
    <mergeCell ref="D5:F5"/>
    <mergeCell ref="G5:I5"/>
    <mergeCell ref="J5:L5"/>
    <mergeCell ref="B5:B6"/>
    <mergeCell ref="C5:C6"/>
  </mergeCells>
  <pageMargins left="0.70866141732283505" right="0.70866141732283505" top="0.74803149606299202" bottom="0.74803149606299202" header="0.31496062992126" footer="0.31496062992126"/>
  <pageSetup paperSize="9" scale="8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K36"/>
  <sheetViews>
    <sheetView zoomScale="88" zoomScaleNormal="88" workbookViewId="0">
      <selection activeCell="N36" sqref="N36"/>
    </sheetView>
  </sheetViews>
  <sheetFormatPr defaultColWidth="9" defaultRowHeight="14.4"/>
  <cols>
    <col min="1" max="1" width="5.6640625" style="2" customWidth="1"/>
    <col min="2" max="2" width="25.33203125" style="2" customWidth="1"/>
    <col min="3" max="3" width="11.88671875" style="2" customWidth="1"/>
    <col min="4" max="4" width="12.88671875" style="2" customWidth="1"/>
    <col min="5" max="5" width="12.6640625" style="2" customWidth="1"/>
    <col min="6" max="6" width="11.88671875" style="2" customWidth="1"/>
    <col min="7" max="7" width="12.88671875" style="2" customWidth="1"/>
    <col min="8" max="8" width="12.6640625" style="2" customWidth="1"/>
    <col min="9" max="9" width="11.88671875" style="2" customWidth="1"/>
    <col min="10" max="10" width="13" style="2" customWidth="1"/>
    <col min="11" max="11" width="11.44140625" style="2" customWidth="1"/>
    <col min="12" max="250" width="9.109375" style="2"/>
    <col min="251" max="251" width="5.6640625" style="2" customWidth="1"/>
    <col min="252" max="252" width="25.33203125" style="2" customWidth="1"/>
    <col min="253" max="253" width="11.88671875" style="2" customWidth="1"/>
    <col min="254" max="254" width="12.88671875" style="2" customWidth="1"/>
    <col min="255" max="255" width="11.33203125" style="2" customWidth="1"/>
    <col min="256" max="256" width="11.88671875" style="2" customWidth="1"/>
    <col min="257" max="257" width="12.88671875" style="2" customWidth="1"/>
    <col min="258" max="258" width="11.33203125" style="2" customWidth="1"/>
    <col min="259" max="259" width="11.88671875" style="2" customWidth="1"/>
    <col min="260" max="260" width="12.88671875" style="2" customWidth="1"/>
    <col min="261" max="261" width="11.33203125" style="2" customWidth="1"/>
    <col min="262" max="262" width="11.88671875" style="2" customWidth="1"/>
    <col min="263" max="263" width="12.88671875" style="2" customWidth="1"/>
    <col min="264" max="264" width="11.33203125" style="2" customWidth="1"/>
    <col min="265" max="265" width="11.88671875" style="2" customWidth="1"/>
    <col min="266" max="266" width="13" style="2" customWidth="1"/>
    <col min="267" max="267" width="11.44140625" style="2" customWidth="1"/>
    <col min="268" max="506" width="9.109375" style="2"/>
    <col min="507" max="507" width="5.6640625" style="2" customWidth="1"/>
    <col min="508" max="508" width="25.33203125" style="2" customWidth="1"/>
    <col min="509" max="509" width="11.88671875" style="2" customWidth="1"/>
    <col min="510" max="510" width="12.88671875" style="2" customWidth="1"/>
    <col min="511" max="511" width="11.33203125" style="2" customWidth="1"/>
    <col min="512" max="512" width="11.88671875" style="2" customWidth="1"/>
    <col min="513" max="513" width="12.88671875" style="2" customWidth="1"/>
    <col min="514" max="514" width="11.33203125" style="2" customWidth="1"/>
    <col min="515" max="515" width="11.88671875" style="2" customWidth="1"/>
    <col min="516" max="516" width="12.88671875" style="2" customWidth="1"/>
    <col min="517" max="517" width="11.33203125" style="2" customWidth="1"/>
    <col min="518" max="518" width="11.88671875" style="2" customWidth="1"/>
    <col min="519" max="519" width="12.88671875" style="2" customWidth="1"/>
    <col min="520" max="520" width="11.33203125" style="2" customWidth="1"/>
    <col min="521" max="521" width="11.88671875" style="2" customWidth="1"/>
    <col min="522" max="522" width="13" style="2" customWidth="1"/>
    <col min="523" max="523" width="11.44140625" style="2" customWidth="1"/>
    <col min="524" max="762" width="9.109375" style="2"/>
    <col min="763" max="763" width="5.6640625" style="2" customWidth="1"/>
    <col min="764" max="764" width="25.33203125" style="2" customWidth="1"/>
    <col min="765" max="765" width="11.88671875" style="2" customWidth="1"/>
    <col min="766" max="766" width="12.88671875" style="2" customWidth="1"/>
    <col min="767" max="767" width="11.33203125" style="2" customWidth="1"/>
    <col min="768" max="768" width="11.88671875" style="2" customWidth="1"/>
    <col min="769" max="769" width="12.88671875" style="2" customWidth="1"/>
    <col min="770" max="770" width="11.33203125" style="2" customWidth="1"/>
    <col min="771" max="771" width="11.88671875" style="2" customWidth="1"/>
    <col min="772" max="772" width="12.88671875" style="2" customWidth="1"/>
    <col min="773" max="773" width="11.33203125" style="2" customWidth="1"/>
    <col min="774" max="774" width="11.88671875" style="2" customWidth="1"/>
    <col min="775" max="775" width="12.88671875" style="2" customWidth="1"/>
    <col min="776" max="776" width="11.33203125" style="2" customWidth="1"/>
    <col min="777" max="777" width="11.88671875" style="2" customWidth="1"/>
    <col min="778" max="778" width="13" style="2" customWidth="1"/>
    <col min="779" max="779" width="11.44140625" style="2" customWidth="1"/>
    <col min="780" max="1018" width="9.109375" style="2"/>
    <col min="1019" max="1019" width="5.6640625" style="2" customWidth="1"/>
    <col min="1020" max="1020" width="25.33203125" style="2" customWidth="1"/>
    <col min="1021" max="1021" width="11.88671875" style="2" customWidth="1"/>
    <col min="1022" max="1022" width="12.88671875" style="2" customWidth="1"/>
    <col min="1023" max="1023" width="11.33203125" style="2" customWidth="1"/>
    <col min="1024" max="1024" width="11.88671875" style="2" customWidth="1"/>
    <col min="1025" max="1025" width="12.88671875" style="2" customWidth="1"/>
    <col min="1026" max="1026" width="11.33203125" style="2" customWidth="1"/>
    <col min="1027" max="1027" width="11.88671875" style="2" customWidth="1"/>
    <col min="1028" max="1028" width="12.88671875" style="2" customWidth="1"/>
    <col min="1029" max="1029" width="11.33203125" style="2" customWidth="1"/>
    <col min="1030" max="1030" width="11.88671875" style="2" customWidth="1"/>
    <col min="1031" max="1031" width="12.88671875" style="2" customWidth="1"/>
    <col min="1032" max="1032" width="11.33203125" style="2" customWidth="1"/>
    <col min="1033" max="1033" width="11.88671875" style="2" customWidth="1"/>
    <col min="1034" max="1034" width="13" style="2" customWidth="1"/>
    <col min="1035" max="1035" width="11.44140625" style="2" customWidth="1"/>
    <col min="1036" max="1274" width="9.109375" style="2"/>
    <col min="1275" max="1275" width="5.6640625" style="2" customWidth="1"/>
    <col min="1276" max="1276" width="25.33203125" style="2" customWidth="1"/>
    <col min="1277" max="1277" width="11.88671875" style="2" customWidth="1"/>
    <col min="1278" max="1278" width="12.88671875" style="2" customWidth="1"/>
    <col min="1279" max="1279" width="11.33203125" style="2" customWidth="1"/>
    <col min="1280" max="1280" width="11.88671875" style="2" customWidth="1"/>
    <col min="1281" max="1281" width="12.88671875" style="2" customWidth="1"/>
    <col min="1282" max="1282" width="11.33203125" style="2" customWidth="1"/>
    <col min="1283" max="1283" width="11.88671875" style="2" customWidth="1"/>
    <col min="1284" max="1284" width="12.88671875" style="2" customWidth="1"/>
    <col min="1285" max="1285" width="11.33203125" style="2" customWidth="1"/>
    <col min="1286" max="1286" width="11.88671875" style="2" customWidth="1"/>
    <col min="1287" max="1287" width="12.88671875" style="2" customWidth="1"/>
    <col min="1288" max="1288" width="11.33203125" style="2" customWidth="1"/>
    <col min="1289" max="1289" width="11.88671875" style="2" customWidth="1"/>
    <col min="1290" max="1290" width="13" style="2" customWidth="1"/>
    <col min="1291" max="1291" width="11.44140625" style="2" customWidth="1"/>
    <col min="1292" max="1530" width="9.109375" style="2"/>
    <col min="1531" max="1531" width="5.6640625" style="2" customWidth="1"/>
    <col min="1532" max="1532" width="25.33203125" style="2" customWidth="1"/>
    <col min="1533" max="1533" width="11.88671875" style="2" customWidth="1"/>
    <col min="1534" max="1534" width="12.88671875" style="2" customWidth="1"/>
    <col min="1535" max="1535" width="11.33203125" style="2" customWidth="1"/>
    <col min="1536" max="1536" width="11.88671875" style="2" customWidth="1"/>
    <col min="1537" max="1537" width="12.88671875" style="2" customWidth="1"/>
    <col min="1538" max="1538" width="11.33203125" style="2" customWidth="1"/>
    <col min="1539" max="1539" width="11.88671875" style="2" customWidth="1"/>
    <col min="1540" max="1540" width="12.88671875" style="2" customWidth="1"/>
    <col min="1541" max="1541" width="11.33203125" style="2" customWidth="1"/>
    <col min="1542" max="1542" width="11.88671875" style="2" customWidth="1"/>
    <col min="1543" max="1543" width="12.88671875" style="2" customWidth="1"/>
    <col min="1544" max="1544" width="11.33203125" style="2" customWidth="1"/>
    <col min="1545" max="1545" width="11.88671875" style="2" customWidth="1"/>
    <col min="1546" max="1546" width="13" style="2" customWidth="1"/>
    <col min="1547" max="1547" width="11.44140625" style="2" customWidth="1"/>
    <col min="1548" max="1786" width="9.109375" style="2"/>
    <col min="1787" max="1787" width="5.6640625" style="2" customWidth="1"/>
    <col min="1788" max="1788" width="25.33203125" style="2" customWidth="1"/>
    <col min="1789" max="1789" width="11.88671875" style="2" customWidth="1"/>
    <col min="1790" max="1790" width="12.88671875" style="2" customWidth="1"/>
    <col min="1791" max="1791" width="11.33203125" style="2" customWidth="1"/>
    <col min="1792" max="1792" width="11.88671875" style="2" customWidth="1"/>
    <col min="1793" max="1793" width="12.88671875" style="2" customWidth="1"/>
    <col min="1794" max="1794" width="11.33203125" style="2" customWidth="1"/>
    <col min="1795" max="1795" width="11.88671875" style="2" customWidth="1"/>
    <col min="1796" max="1796" width="12.88671875" style="2" customWidth="1"/>
    <col min="1797" max="1797" width="11.33203125" style="2" customWidth="1"/>
    <col min="1798" max="1798" width="11.88671875" style="2" customWidth="1"/>
    <col min="1799" max="1799" width="12.88671875" style="2" customWidth="1"/>
    <col min="1800" max="1800" width="11.33203125" style="2" customWidth="1"/>
    <col min="1801" max="1801" width="11.88671875" style="2" customWidth="1"/>
    <col min="1802" max="1802" width="13" style="2" customWidth="1"/>
    <col min="1803" max="1803" width="11.44140625" style="2" customWidth="1"/>
    <col min="1804" max="2042" width="9.109375" style="2"/>
    <col min="2043" max="2043" width="5.6640625" style="2" customWidth="1"/>
    <col min="2044" max="2044" width="25.33203125" style="2" customWidth="1"/>
    <col min="2045" max="2045" width="11.88671875" style="2" customWidth="1"/>
    <col min="2046" max="2046" width="12.88671875" style="2" customWidth="1"/>
    <col min="2047" max="2047" width="11.33203125" style="2" customWidth="1"/>
    <col min="2048" max="2048" width="11.88671875" style="2" customWidth="1"/>
    <col min="2049" max="2049" width="12.88671875" style="2" customWidth="1"/>
    <col min="2050" max="2050" width="11.33203125" style="2" customWidth="1"/>
    <col min="2051" max="2051" width="11.88671875" style="2" customWidth="1"/>
    <col min="2052" max="2052" width="12.88671875" style="2" customWidth="1"/>
    <col min="2053" max="2053" width="11.33203125" style="2" customWidth="1"/>
    <col min="2054" max="2054" width="11.88671875" style="2" customWidth="1"/>
    <col min="2055" max="2055" width="12.88671875" style="2" customWidth="1"/>
    <col min="2056" max="2056" width="11.33203125" style="2" customWidth="1"/>
    <col min="2057" max="2057" width="11.88671875" style="2" customWidth="1"/>
    <col min="2058" max="2058" width="13" style="2" customWidth="1"/>
    <col min="2059" max="2059" width="11.44140625" style="2" customWidth="1"/>
    <col min="2060" max="2298" width="9.109375" style="2"/>
    <col min="2299" max="2299" width="5.6640625" style="2" customWidth="1"/>
    <col min="2300" max="2300" width="25.33203125" style="2" customWidth="1"/>
    <col min="2301" max="2301" width="11.88671875" style="2" customWidth="1"/>
    <col min="2302" max="2302" width="12.88671875" style="2" customWidth="1"/>
    <col min="2303" max="2303" width="11.33203125" style="2" customWidth="1"/>
    <col min="2304" max="2304" width="11.88671875" style="2" customWidth="1"/>
    <col min="2305" max="2305" width="12.88671875" style="2" customWidth="1"/>
    <col min="2306" max="2306" width="11.33203125" style="2" customWidth="1"/>
    <col min="2307" max="2307" width="11.88671875" style="2" customWidth="1"/>
    <col min="2308" max="2308" width="12.88671875" style="2" customWidth="1"/>
    <col min="2309" max="2309" width="11.33203125" style="2" customWidth="1"/>
    <col min="2310" max="2310" width="11.88671875" style="2" customWidth="1"/>
    <col min="2311" max="2311" width="12.88671875" style="2" customWidth="1"/>
    <col min="2312" max="2312" width="11.33203125" style="2" customWidth="1"/>
    <col min="2313" max="2313" width="11.88671875" style="2" customWidth="1"/>
    <col min="2314" max="2314" width="13" style="2" customWidth="1"/>
    <col min="2315" max="2315" width="11.44140625" style="2" customWidth="1"/>
    <col min="2316" max="2554" width="9.109375" style="2"/>
    <col min="2555" max="2555" width="5.6640625" style="2" customWidth="1"/>
    <col min="2556" max="2556" width="25.33203125" style="2" customWidth="1"/>
    <col min="2557" max="2557" width="11.88671875" style="2" customWidth="1"/>
    <col min="2558" max="2558" width="12.88671875" style="2" customWidth="1"/>
    <col min="2559" max="2559" width="11.33203125" style="2" customWidth="1"/>
    <col min="2560" max="2560" width="11.88671875" style="2" customWidth="1"/>
    <col min="2561" max="2561" width="12.88671875" style="2" customWidth="1"/>
    <col min="2562" max="2562" width="11.33203125" style="2" customWidth="1"/>
    <col min="2563" max="2563" width="11.88671875" style="2" customWidth="1"/>
    <col min="2564" max="2564" width="12.88671875" style="2" customWidth="1"/>
    <col min="2565" max="2565" width="11.33203125" style="2" customWidth="1"/>
    <col min="2566" max="2566" width="11.88671875" style="2" customWidth="1"/>
    <col min="2567" max="2567" width="12.88671875" style="2" customWidth="1"/>
    <col min="2568" max="2568" width="11.33203125" style="2" customWidth="1"/>
    <col min="2569" max="2569" width="11.88671875" style="2" customWidth="1"/>
    <col min="2570" max="2570" width="13" style="2" customWidth="1"/>
    <col min="2571" max="2571" width="11.44140625" style="2" customWidth="1"/>
    <col min="2572" max="2810" width="9.109375" style="2"/>
    <col min="2811" max="2811" width="5.6640625" style="2" customWidth="1"/>
    <col min="2812" max="2812" width="25.33203125" style="2" customWidth="1"/>
    <col min="2813" max="2813" width="11.88671875" style="2" customWidth="1"/>
    <col min="2814" max="2814" width="12.88671875" style="2" customWidth="1"/>
    <col min="2815" max="2815" width="11.33203125" style="2" customWidth="1"/>
    <col min="2816" max="2816" width="11.88671875" style="2" customWidth="1"/>
    <col min="2817" max="2817" width="12.88671875" style="2" customWidth="1"/>
    <col min="2818" max="2818" width="11.33203125" style="2" customWidth="1"/>
    <col min="2819" max="2819" width="11.88671875" style="2" customWidth="1"/>
    <col min="2820" max="2820" width="12.88671875" style="2" customWidth="1"/>
    <col min="2821" max="2821" width="11.33203125" style="2" customWidth="1"/>
    <col min="2822" max="2822" width="11.88671875" style="2" customWidth="1"/>
    <col min="2823" max="2823" width="12.88671875" style="2" customWidth="1"/>
    <col min="2824" max="2824" width="11.33203125" style="2" customWidth="1"/>
    <col min="2825" max="2825" width="11.88671875" style="2" customWidth="1"/>
    <col min="2826" max="2826" width="13" style="2" customWidth="1"/>
    <col min="2827" max="2827" width="11.44140625" style="2" customWidth="1"/>
    <col min="2828" max="3066" width="9.109375" style="2"/>
    <col min="3067" max="3067" width="5.6640625" style="2" customWidth="1"/>
    <col min="3068" max="3068" width="25.33203125" style="2" customWidth="1"/>
    <col min="3069" max="3069" width="11.88671875" style="2" customWidth="1"/>
    <col min="3070" max="3070" width="12.88671875" style="2" customWidth="1"/>
    <col min="3071" max="3071" width="11.33203125" style="2" customWidth="1"/>
    <col min="3072" max="3072" width="11.88671875" style="2" customWidth="1"/>
    <col min="3073" max="3073" width="12.88671875" style="2" customWidth="1"/>
    <col min="3074" max="3074" width="11.33203125" style="2" customWidth="1"/>
    <col min="3075" max="3075" width="11.88671875" style="2" customWidth="1"/>
    <col min="3076" max="3076" width="12.88671875" style="2" customWidth="1"/>
    <col min="3077" max="3077" width="11.33203125" style="2" customWidth="1"/>
    <col min="3078" max="3078" width="11.88671875" style="2" customWidth="1"/>
    <col min="3079" max="3079" width="12.88671875" style="2" customWidth="1"/>
    <col min="3080" max="3080" width="11.33203125" style="2" customWidth="1"/>
    <col min="3081" max="3081" width="11.88671875" style="2" customWidth="1"/>
    <col min="3082" max="3082" width="13" style="2" customWidth="1"/>
    <col min="3083" max="3083" width="11.44140625" style="2" customWidth="1"/>
    <col min="3084" max="3322" width="9.109375" style="2"/>
    <col min="3323" max="3323" width="5.6640625" style="2" customWidth="1"/>
    <col min="3324" max="3324" width="25.33203125" style="2" customWidth="1"/>
    <col min="3325" max="3325" width="11.88671875" style="2" customWidth="1"/>
    <col min="3326" max="3326" width="12.88671875" style="2" customWidth="1"/>
    <col min="3327" max="3327" width="11.33203125" style="2" customWidth="1"/>
    <col min="3328" max="3328" width="11.88671875" style="2" customWidth="1"/>
    <col min="3329" max="3329" width="12.88671875" style="2" customWidth="1"/>
    <col min="3330" max="3330" width="11.33203125" style="2" customWidth="1"/>
    <col min="3331" max="3331" width="11.88671875" style="2" customWidth="1"/>
    <col min="3332" max="3332" width="12.88671875" style="2" customWidth="1"/>
    <col min="3333" max="3333" width="11.33203125" style="2" customWidth="1"/>
    <col min="3334" max="3334" width="11.88671875" style="2" customWidth="1"/>
    <col min="3335" max="3335" width="12.88671875" style="2" customWidth="1"/>
    <col min="3336" max="3336" width="11.33203125" style="2" customWidth="1"/>
    <col min="3337" max="3337" width="11.88671875" style="2" customWidth="1"/>
    <col min="3338" max="3338" width="13" style="2" customWidth="1"/>
    <col min="3339" max="3339" width="11.44140625" style="2" customWidth="1"/>
    <col min="3340" max="3578" width="9.109375" style="2"/>
    <col min="3579" max="3579" width="5.6640625" style="2" customWidth="1"/>
    <col min="3580" max="3580" width="25.33203125" style="2" customWidth="1"/>
    <col min="3581" max="3581" width="11.88671875" style="2" customWidth="1"/>
    <col min="3582" max="3582" width="12.88671875" style="2" customWidth="1"/>
    <col min="3583" max="3583" width="11.33203125" style="2" customWidth="1"/>
    <col min="3584" max="3584" width="11.88671875" style="2" customWidth="1"/>
    <col min="3585" max="3585" width="12.88671875" style="2" customWidth="1"/>
    <col min="3586" max="3586" width="11.33203125" style="2" customWidth="1"/>
    <col min="3587" max="3587" width="11.88671875" style="2" customWidth="1"/>
    <col min="3588" max="3588" width="12.88671875" style="2" customWidth="1"/>
    <col min="3589" max="3589" width="11.33203125" style="2" customWidth="1"/>
    <col min="3590" max="3590" width="11.88671875" style="2" customWidth="1"/>
    <col min="3591" max="3591" width="12.88671875" style="2" customWidth="1"/>
    <col min="3592" max="3592" width="11.33203125" style="2" customWidth="1"/>
    <col min="3593" max="3593" width="11.88671875" style="2" customWidth="1"/>
    <col min="3594" max="3594" width="13" style="2" customWidth="1"/>
    <col min="3595" max="3595" width="11.44140625" style="2" customWidth="1"/>
    <col min="3596" max="3834" width="9.109375" style="2"/>
    <col min="3835" max="3835" width="5.6640625" style="2" customWidth="1"/>
    <col min="3836" max="3836" width="25.33203125" style="2" customWidth="1"/>
    <col min="3837" max="3837" width="11.88671875" style="2" customWidth="1"/>
    <col min="3838" max="3838" width="12.88671875" style="2" customWidth="1"/>
    <col min="3839" max="3839" width="11.33203125" style="2" customWidth="1"/>
    <col min="3840" max="3840" width="11.88671875" style="2" customWidth="1"/>
    <col min="3841" max="3841" width="12.88671875" style="2" customWidth="1"/>
    <col min="3842" max="3842" width="11.33203125" style="2" customWidth="1"/>
    <col min="3843" max="3843" width="11.88671875" style="2" customWidth="1"/>
    <col min="3844" max="3844" width="12.88671875" style="2" customWidth="1"/>
    <col min="3845" max="3845" width="11.33203125" style="2" customWidth="1"/>
    <col min="3846" max="3846" width="11.88671875" style="2" customWidth="1"/>
    <col min="3847" max="3847" width="12.88671875" style="2" customWidth="1"/>
    <col min="3848" max="3848" width="11.33203125" style="2" customWidth="1"/>
    <col min="3849" max="3849" width="11.88671875" style="2" customWidth="1"/>
    <col min="3850" max="3850" width="13" style="2" customWidth="1"/>
    <col min="3851" max="3851" width="11.44140625" style="2" customWidth="1"/>
    <col min="3852" max="4090" width="9.109375" style="2"/>
    <col min="4091" max="4091" width="5.6640625" style="2" customWidth="1"/>
    <col min="4092" max="4092" width="25.33203125" style="2" customWidth="1"/>
    <col min="4093" max="4093" width="11.88671875" style="2" customWidth="1"/>
    <col min="4094" max="4094" width="12.88671875" style="2" customWidth="1"/>
    <col min="4095" max="4095" width="11.33203125" style="2" customWidth="1"/>
    <col min="4096" max="4096" width="11.88671875" style="2" customWidth="1"/>
    <col min="4097" max="4097" width="12.88671875" style="2" customWidth="1"/>
    <col min="4098" max="4098" width="11.33203125" style="2" customWidth="1"/>
    <col min="4099" max="4099" width="11.88671875" style="2" customWidth="1"/>
    <col min="4100" max="4100" width="12.88671875" style="2" customWidth="1"/>
    <col min="4101" max="4101" width="11.33203125" style="2" customWidth="1"/>
    <col min="4102" max="4102" width="11.88671875" style="2" customWidth="1"/>
    <col min="4103" max="4103" width="12.88671875" style="2" customWidth="1"/>
    <col min="4104" max="4104" width="11.33203125" style="2" customWidth="1"/>
    <col min="4105" max="4105" width="11.88671875" style="2" customWidth="1"/>
    <col min="4106" max="4106" width="13" style="2" customWidth="1"/>
    <col min="4107" max="4107" width="11.44140625" style="2" customWidth="1"/>
    <col min="4108" max="4346" width="9.109375" style="2"/>
    <col min="4347" max="4347" width="5.6640625" style="2" customWidth="1"/>
    <col min="4348" max="4348" width="25.33203125" style="2" customWidth="1"/>
    <col min="4349" max="4349" width="11.88671875" style="2" customWidth="1"/>
    <col min="4350" max="4350" width="12.88671875" style="2" customWidth="1"/>
    <col min="4351" max="4351" width="11.33203125" style="2" customWidth="1"/>
    <col min="4352" max="4352" width="11.88671875" style="2" customWidth="1"/>
    <col min="4353" max="4353" width="12.88671875" style="2" customWidth="1"/>
    <col min="4354" max="4354" width="11.33203125" style="2" customWidth="1"/>
    <col min="4355" max="4355" width="11.88671875" style="2" customWidth="1"/>
    <col min="4356" max="4356" width="12.88671875" style="2" customWidth="1"/>
    <col min="4357" max="4357" width="11.33203125" style="2" customWidth="1"/>
    <col min="4358" max="4358" width="11.88671875" style="2" customWidth="1"/>
    <col min="4359" max="4359" width="12.88671875" style="2" customWidth="1"/>
    <col min="4360" max="4360" width="11.33203125" style="2" customWidth="1"/>
    <col min="4361" max="4361" width="11.88671875" style="2" customWidth="1"/>
    <col min="4362" max="4362" width="13" style="2" customWidth="1"/>
    <col min="4363" max="4363" width="11.44140625" style="2" customWidth="1"/>
    <col min="4364" max="4602" width="9.109375" style="2"/>
    <col min="4603" max="4603" width="5.6640625" style="2" customWidth="1"/>
    <col min="4604" max="4604" width="25.33203125" style="2" customWidth="1"/>
    <col min="4605" max="4605" width="11.88671875" style="2" customWidth="1"/>
    <col min="4606" max="4606" width="12.88671875" style="2" customWidth="1"/>
    <col min="4607" max="4607" width="11.33203125" style="2" customWidth="1"/>
    <col min="4608" max="4608" width="11.88671875" style="2" customWidth="1"/>
    <col min="4609" max="4609" width="12.88671875" style="2" customWidth="1"/>
    <col min="4610" max="4610" width="11.33203125" style="2" customWidth="1"/>
    <col min="4611" max="4611" width="11.88671875" style="2" customWidth="1"/>
    <col min="4612" max="4612" width="12.88671875" style="2" customWidth="1"/>
    <col min="4613" max="4613" width="11.33203125" style="2" customWidth="1"/>
    <col min="4614" max="4614" width="11.88671875" style="2" customWidth="1"/>
    <col min="4615" max="4615" width="12.88671875" style="2" customWidth="1"/>
    <col min="4616" max="4616" width="11.33203125" style="2" customWidth="1"/>
    <col min="4617" max="4617" width="11.88671875" style="2" customWidth="1"/>
    <col min="4618" max="4618" width="13" style="2" customWidth="1"/>
    <col min="4619" max="4619" width="11.44140625" style="2" customWidth="1"/>
    <col min="4620" max="4858" width="9.109375" style="2"/>
    <col min="4859" max="4859" width="5.6640625" style="2" customWidth="1"/>
    <col min="4860" max="4860" width="25.33203125" style="2" customWidth="1"/>
    <col min="4861" max="4861" width="11.88671875" style="2" customWidth="1"/>
    <col min="4862" max="4862" width="12.88671875" style="2" customWidth="1"/>
    <col min="4863" max="4863" width="11.33203125" style="2" customWidth="1"/>
    <col min="4864" max="4864" width="11.88671875" style="2" customWidth="1"/>
    <col min="4865" max="4865" width="12.88671875" style="2" customWidth="1"/>
    <col min="4866" max="4866" width="11.33203125" style="2" customWidth="1"/>
    <col min="4867" max="4867" width="11.88671875" style="2" customWidth="1"/>
    <col min="4868" max="4868" width="12.88671875" style="2" customWidth="1"/>
    <col min="4869" max="4869" width="11.33203125" style="2" customWidth="1"/>
    <col min="4870" max="4870" width="11.88671875" style="2" customWidth="1"/>
    <col min="4871" max="4871" width="12.88671875" style="2" customWidth="1"/>
    <col min="4872" max="4872" width="11.33203125" style="2" customWidth="1"/>
    <col min="4873" max="4873" width="11.88671875" style="2" customWidth="1"/>
    <col min="4874" max="4874" width="13" style="2" customWidth="1"/>
    <col min="4875" max="4875" width="11.44140625" style="2" customWidth="1"/>
    <col min="4876" max="5114" width="9.109375" style="2"/>
    <col min="5115" max="5115" width="5.6640625" style="2" customWidth="1"/>
    <col min="5116" max="5116" width="25.33203125" style="2" customWidth="1"/>
    <col min="5117" max="5117" width="11.88671875" style="2" customWidth="1"/>
    <col min="5118" max="5118" width="12.88671875" style="2" customWidth="1"/>
    <col min="5119" max="5119" width="11.33203125" style="2" customWidth="1"/>
    <col min="5120" max="5120" width="11.88671875" style="2" customWidth="1"/>
    <col min="5121" max="5121" width="12.88671875" style="2" customWidth="1"/>
    <col min="5122" max="5122" width="11.33203125" style="2" customWidth="1"/>
    <col min="5123" max="5123" width="11.88671875" style="2" customWidth="1"/>
    <col min="5124" max="5124" width="12.88671875" style="2" customWidth="1"/>
    <col min="5125" max="5125" width="11.33203125" style="2" customWidth="1"/>
    <col min="5126" max="5126" width="11.88671875" style="2" customWidth="1"/>
    <col min="5127" max="5127" width="12.88671875" style="2" customWidth="1"/>
    <col min="5128" max="5128" width="11.33203125" style="2" customWidth="1"/>
    <col min="5129" max="5129" width="11.88671875" style="2" customWidth="1"/>
    <col min="5130" max="5130" width="13" style="2" customWidth="1"/>
    <col min="5131" max="5131" width="11.44140625" style="2" customWidth="1"/>
    <col min="5132" max="5370" width="9.109375" style="2"/>
    <col min="5371" max="5371" width="5.6640625" style="2" customWidth="1"/>
    <col min="5372" max="5372" width="25.33203125" style="2" customWidth="1"/>
    <col min="5373" max="5373" width="11.88671875" style="2" customWidth="1"/>
    <col min="5374" max="5374" width="12.88671875" style="2" customWidth="1"/>
    <col min="5375" max="5375" width="11.33203125" style="2" customWidth="1"/>
    <col min="5376" max="5376" width="11.88671875" style="2" customWidth="1"/>
    <col min="5377" max="5377" width="12.88671875" style="2" customWidth="1"/>
    <col min="5378" max="5378" width="11.33203125" style="2" customWidth="1"/>
    <col min="5379" max="5379" width="11.88671875" style="2" customWidth="1"/>
    <col min="5380" max="5380" width="12.88671875" style="2" customWidth="1"/>
    <col min="5381" max="5381" width="11.33203125" style="2" customWidth="1"/>
    <col min="5382" max="5382" width="11.88671875" style="2" customWidth="1"/>
    <col min="5383" max="5383" width="12.88671875" style="2" customWidth="1"/>
    <col min="5384" max="5384" width="11.33203125" style="2" customWidth="1"/>
    <col min="5385" max="5385" width="11.88671875" style="2" customWidth="1"/>
    <col min="5386" max="5386" width="13" style="2" customWidth="1"/>
    <col min="5387" max="5387" width="11.44140625" style="2" customWidth="1"/>
    <col min="5388" max="5626" width="9.109375" style="2"/>
    <col min="5627" max="5627" width="5.6640625" style="2" customWidth="1"/>
    <col min="5628" max="5628" width="25.33203125" style="2" customWidth="1"/>
    <col min="5629" max="5629" width="11.88671875" style="2" customWidth="1"/>
    <col min="5630" max="5630" width="12.88671875" style="2" customWidth="1"/>
    <col min="5631" max="5631" width="11.33203125" style="2" customWidth="1"/>
    <col min="5632" max="5632" width="11.88671875" style="2" customWidth="1"/>
    <col min="5633" max="5633" width="12.88671875" style="2" customWidth="1"/>
    <col min="5634" max="5634" width="11.33203125" style="2" customWidth="1"/>
    <col min="5635" max="5635" width="11.88671875" style="2" customWidth="1"/>
    <col min="5636" max="5636" width="12.88671875" style="2" customWidth="1"/>
    <col min="5637" max="5637" width="11.33203125" style="2" customWidth="1"/>
    <col min="5638" max="5638" width="11.88671875" style="2" customWidth="1"/>
    <col min="5639" max="5639" width="12.88671875" style="2" customWidth="1"/>
    <col min="5640" max="5640" width="11.33203125" style="2" customWidth="1"/>
    <col min="5641" max="5641" width="11.88671875" style="2" customWidth="1"/>
    <col min="5642" max="5642" width="13" style="2" customWidth="1"/>
    <col min="5643" max="5643" width="11.44140625" style="2" customWidth="1"/>
    <col min="5644" max="5882" width="9.109375" style="2"/>
    <col min="5883" max="5883" width="5.6640625" style="2" customWidth="1"/>
    <col min="5884" max="5884" width="25.33203125" style="2" customWidth="1"/>
    <col min="5885" max="5885" width="11.88671875" style="2" customWidth="1"/>
    <col min="5886" max="5886" width="12.88671875" style="2" customWidth="1"/>
    <col min="5887" max="5887" width="11.33203125" style="2" customWidth="1"/>
    <col min="5888" max="5888" width="11.88671875" style="2" customWidth="1"/>
    <col min="5889" max="5889" width="12.88671875" style="2" customWidth="1"/>
    <col min="5890" max="5890" width="11.33203125" style="2" customWidth="1"/>
    <col min="5891" max="5891" width="11.88671875" style="2" customWidth="1"/>
    <col min="5892" max="5892" width="12.88671875" style="2" customWidth="1"/>
    <col min="5893" max="5893" width="11.33203125" style="2" customWidth="1"/>
    <col min="5894" max="5894" width="11.88671875" style="2" customWidth="1"/>
    <col min="5895" max="5895" width="12.88671875" style="2" customWidth="1"/>
    <col min="5896" max="5896" width="11.33203125" style="2" customWidth="1"/>
    <col min="5897" max="5897" width="11.88671875" style="2" customWidth="1"/>
    <col min="5898" max="5898" width="13" style="2" customWidth="1"/>
    <col min="5899" max="5899" width="11.44140625" style="2" customWidth="1"/>
    <col min="5900" max="6138" width="9.109375" style="2"/>
    <col min="6139" max="6139" width="5.6640625" style="2" customWidth="1"/>
    <col min="6140" max="6140" width="25.33203125" style="2" customWidth="1"/>
    <col min="6141" max="6141" width="11.88671875" style="2" customWidth="1"/>
    <col min="6142" max="6142" width="12.88671875" style="2" customWidth="1"/>
    <col min="6143" max="6143" width="11.33203125" style="2" customWidth="1"/>
    <col min="6144" max="6144" width="11.88671875" style="2" customWidth="1"/>
    <col min="6145" max="6145" width="12.88671875" style="2" customWidth="1"/>
    <col min="6146" max="6146" width="11.33203125" style="2" customWidth="1"/>
    <col min="6147" max="6147" width="11.88671875" style="2" customWidth="1"/>
    <col min="6148" max="6148" width="12.88671875" style="2" customWidth="1"/>
    <col min="6149" max="6149" width="11.33203125" style="2" customWidth="1"/>
    <col min="6150" max="6150" width="11.88671875" style="2" customWidth="1"/>
    <col min="6151" max="6151" width="12.88671875" style="2" customWidth="1"/>
    <col min="6152" max="6152" width="11.33203125" style="2" customWidth="1"/>
    <col min="6153" max="6153" width="11.88671875" style="2" customWidth="1"/>
    <col min="6154" max="6154" width="13" style="2" customWidth="1"/>
    <col min="6155" max="6155" width="11.44140625" style="2" customWidth="1"/>
    <col min="6156" max="6394" width="9.109375" style="2"/>
    <col min="6395" max="6395" width="5.6640625" style="2" customWidth="1"/>
    <col min="6396" max="6396" width="25.33203125" style="2" customWidth="1"/>
    <col min="6397" max="6397" width="11.88671875" style="2" customWidth="1"/>
    <col min="6398" max="6398" width="12.88671875" style="2" customWidth="1"/>
    <col min="6399" max="6399" width="11.33203125" style="2" customWidth="1"/>
    <col min="6400" max="6400" width="11.88671875" style="2" customWidth="1"/>
    <col min="6401" max="6401" width="12.88671875" style="2" customWidth="1"/>
    <col min="6402" max="6402" width="11.33203125" style="2" customWidth="1"/>
    <col min="6403" max="6403" width="11.88671875" style="2" customWidth="1"/>
    <col min="6404" max="6404" width="12.88671875" style="2" customWidth="1"/>
    <col min="6405" max="6405" width="11.33203125" style="2" customWidth="1"/>
    <col min="6406" max="6406" width="11.88671875" style="2" customWidth="1"/>
    <col min="6407" max="6407" width="12.88671875" style="2" customWidth="1"/>
    <col min="6408" max="6408" width="11.33203125" style="2" customWidth="1"/>
    <col min="6409" max="6409" width="11.88671875" style="2" customWidth="1"/>
    <col min="6410" max="6410" width="13" style="2" customWidth="1"/>
    <col min="6411" max="6411" width="11.44140625" style="2" customWidth="1"/>
    <col min="6412" max="6650" width="9.109375" style="2"/>
    <col min="6651" max="6651" width="5.6640625" style="2" customWidth="1"/>
    <col min="6652" max="6652" width="25.33203125" style="2" customWidth="1"/>
    <col min="6653" max="6653" width="11.88671875" style="2" customWidth="1"/>
    <col min="6654" max="6654" width="12.88671875" style="2" customWidth="1"/>
    <col min="6655" max="6655" width="11.33203125" style="2" customWidth="1"/>
    <col min="6656" max="6656" width="11.88671875" style="2" customWidth="1"/>
    <col min="6657" max="6657" width="12.88671875" style="2" customWidth="1"/>
    <col min="6658" max="6658" width="11.33203125" style="2" customWidth="1"/>
    <col min="6659" max="6659" width="11.88671875" style="2" customWidth="1"/>
    <col min="6660" max="6660" width="12.88671875" style="2" customWidth="1"/>
    <col min="6661" max="6661" width="11.33203125" style="2" customWidth="1"/>
    <col min="6662" max="6662" width="11.88671875" style="2" customWidth="1"/>
    <col min="6663" max="6663" width="12.88671875" style="2" customWidth="1"/>
    <col min="6664" max="6664" width="11.33203125" style="2" customWidth="1"/>
    <col min="6665" max="6665" width="11.88671875" style="2" customWidth="1"/>
    <col min="6666" max="6666" width="13" style="2" customWidth="1"/>
    <col min="6667" max="6667" width="11.44140625" style="2" customWidth="1"/>
    <col min="6668" max="6906" width="9.109375" style="2"/>
    <col min="6907" max="6907" width="5.6640625" style="2" customWidth="1"/>
    <col min="6908" max="6908" width="25.33203125" style="2" customWidth="1"/>
    <col min="6909" max="6909" width="11.88671875" style="2" customWidth="1"/>
    <col min="6910" max="6910" width="12.88671875" style="2" customWidth="1"/>
    <col min="6911" max="6911" width="11.33203125" style="2" customWidth="1"/>
    <col min="6912" max="6912" width="11.88671875" style="2" customWidth="1"/>
    <col min="6913" max="6913" width="12.88671875" style="2" customWidth="1"/>
    <col min="6914" max="6914" width="11.33203125" style="2" customWidth="1"/>
    <col min="6915" max="6915" width="11.88671875" style="2" customWidth="1"/>
    <col min="6916" max="6916" width="12.88671875" style="2" customWidth="1"/>
    <col min="6917" max="6917" width="11.33203125" style="2" customWidth="1"/>
    <col min="6918" max="6918" width="11.88671875" style="2" customWidth="1"/>
    <col min="6919" max="6919" width="12.88671875" style="2" customWidth="1"/>
    <col min="6920" max="6920" width="11.33203125" style="2" customWidth="1"/>
    <col min="6921" max="6921" width="11.88671875" style="2" customWidth="1"/>
    <col min="6922" max="6922" width="13" style="2" customWidth="1"/>
    <col min="6923" max="6923" width="11.44140625" style="2" customWidth="1"/>
    <col min="6924" max="7162" width="9.109375" style="2"/>
    <col min="7163" max="7163" width="5.6640625" style="2" customWidth="1"/>
    <col min="7164" max="7164" width="25.33203125" style="2" customWidth="1"/>
    <col min="7165" max="7165" width="11.88671875" style="2" customWidth="1"/>
    <col min="7166" max="7166" width="12.88671875" style="2" customWidth="1"/>
    <col min="7167" max="7167" width="11.33203125" style="2" customWidth="1"/>
    <col min="7168" max="7168" width="11.88671875" style="2" customWidth="1"/>
    <col min="7169" max="7169" width="12.88671875" style="2" customWidth="1"/>
    <col min="7170" max="7170" width="11.33203125" style="2" customWidth="1"/>
    <col min="7171" max="7171" width="11.88671875" style="2" customWidth="1"/>
    <col min="7172" max="7172" width="12.88671875" style="2" customWidth="1"/>
    <col min="7173" max="7173" width="11.33203125" style="2" customWidth="1"/>
    <col min="7174" max="7174" width="11.88671875" style="2" customWidth="1"/>
    <col min="7175" max="7175" width="12.88671875" style="2" customWidth="1"/>
    <col min="7176" max="7176" width="11.33203125" style="2" customWidth="1"/>
    <col min="7177" max="7177" width="11.88671875" style="2" customWidth="1"/>
    <col min="7178" max="7178" width="13" style="2" customWidth="1"/>
    <col min="7179" max="7179" width="11.44140625" style="2" customWidth="1"/>
    <col min="7180" max="7418" width="9.109375" style="2"/>
    <col min="7419" max="7419" width="5.6640625" style="2" customWidth="1"/>
    <col min="7420" max="7420" width="25.33203125" style="2" customWidth="1"/>
    <col min="7421" max="7421" width="11.88671875" style="2" customWidth="1"/>
    <col min="7422" max="7422" width="12.88671875" style="2" customWidth="1"/>
    <col min="7423" max="7423" width="11.33203125" style="2" customWidth="1"/>
    <col min="7424" max="7424" width="11.88671875" style="2" customWidth="1"/>
    <col min="7425" max="7425" width="12.88671875" style="2" customWidth="1"/>
    <col min="7426" max="7426" width="11.33203125" style="2" customWidth="1"/>
    <col min="7427" max="7427" width="11.88671875" style="2" customWidth="1"/>
    <col min="7428" max="7428" width="12.88671875" style="2" customWidth="1"/>
    <col min="7429" max="7429" width="11.33203125" style="2" customWidth="1"/>
    <col min="7430" max="7430" width="11.88671875" style="2" customWidth="1"/>
    <col min="7431" max="7431" width="12.88671875" style="2" customWidth="1"/>
    <col min="7432" max="7432" width="11.33203125" style="2" customWidth="1"/>
    <col min="7433" max="7433" width="11.88671875" style="2" customWidth="1"/>
    <col min="7434" max="7434" width="13" style="2" customWidth="1"/>
    <col min="7435" max="7435" width="11.44140625" style="2" customWidth="1"/>
    <col min="7436" max="7674" width="9.109375" style="2"/>
    <col min="7675" max="7675" width="5.6640625" style="2" customWidth="1"/>
    <col min="7676" max="7676" width="25.33203125" style="2" customWidth="1"/>
    <col min="7677" max="7677" width="11.88671875" style="2" customWidth="1"/>
    <col min="7678" max="7678" width="12.88671875" style="2" customWidth="1"/>
    <col min="7679" max="7679" width="11.33203125" style="2" customWidth="1"/>
    <col min="7680" max="7680" width="11.88671875" style="2" customWidth="1"/>
    <col min="7681" max="7681" width="12.88671875" style="2" customWidth="1"/>
    <col min="7682" max="7682" width="11.33203125" style="2" customWidth="1"/>
    <col min="7683" max="7683" width="11.88671875" style="2" customWidth="1"/>
    <col min="7684" max="7684" width="12.88671875" style="2" customWidth="1"/>
    <col min="7685" max="7685" width="11.33203125" style="2" customWidth="1"/>
    <col min="7686" max="7686" width="11.88671875" style="2" customWidth="1"/>
    <col min="7687" max="7687" width="12.88671875" style="2" customWidth="1"/>
    <col min="7688" max="7688" width="11.33203125" style="2" customWidth="1"/>
    <col min="7689" max="7689" width="11.88671875" style="2" customWidth="1"/>
    <col min="7690" max="7690" width="13" style="2" customWidth="1"/>
    <col min="7691" max="7691" width="11.44140625" style="2" customWidth="1"/>
    <col min="7692" max="7930" width="9.109375" style="2"/>
    <col min="7931" max="7931" width="5.6640625" style="2" customWidth="1"/>
    <col min="7932" max="7932" width="25.33203125" style="2" customWidth="1"/>
    <col min="7933" max="7933" width="11.88671875" style="2" customWidth="1"/>
    <col min="7934" max="7934" width="12.88671875" style="2" customWidth="1"/>
    <col min="7935" max="7935" width="11.33203125" style="2" customWidth="1"/>
    <col min="7936" max="7936" width="11.88671875" style="2" customWidth="1"/>
    <col min="7937" max="7937" width="12.88671875" style="2" customWidth="1"/>
    <col min="7938" max="7938" width="11.33203125" style="2" customWidth="1"/>
    <col min="7939" max="7939" width="11.88671875" style="2" customWidth="1"/>
    <col min="7940" max="7940" width="12.88671875" style="2" customWidth="1"/>
    <col min="7941" max="7941" width="11.33203125" style="2" customWidth="1"/>
    <col min="7942" max="7942" width="11.88671875" style="2" customWidth="1"/>
    <col min="7943" max="7943" width="12.88671875" style="2" customWidth="1"/>
    <col min="7944" max="7944" width="11.33203125" style="2" customWidth="1"/>
    <col min="7945" max="7945" width="11.88671875" style="2" customWidth="1"/>
    <col min="7946" max="7946" width="13" style="2" customWidth="1"/>
    <col min="7947" max="7947" width="11.44140625" style="2" customWidth="1"/>
    <col min="7948" max="8186" width="9.109375" style="2"/>
    <col min="8187" max="8187" width="5.6640625" style="2" customWidth="1"/>
    <col min="8188" max="8188" width="25.33203125" style="2" customWidth="1"/>
    <col min="8189" max="8189" width="11.88671875" style="2" customWidth="1"/>
    <col min="8190" max="8190" width="12.88671875" style="2" customWidth="1"/>
    <col min="8191" max="8191" width="11.33203125" style="2" customWidth="1"/>
    <col min="8192" max="8192" width="11.88671875" style="2" customWidth="1"/>
    <col min="8193" max="8193" width="12.88671875" style="2" customWidth="1"/>
    <col min="8194" max="8194" width="11.33203125" style="2" customWidth="1"/>
    <col min="8195" max="8195" width="11.88671875" style="2" customWidth="1"/>
    <col min="8196" max="8196" width="12.88671875" style="2" customWidth="1"/>
    <col min="8197" max="8197" width="11.33203125" style="2" customWidth="1"/>
    <col min="8198" max="8198" width="11.88671875" style="2" customWidth="1"/>
    <col min="8199" max="8199" width="12.88671875" style="2" customWidth="1"/>
    <col min="8200" max="8200" width="11.33203125" style="2" customWidth="1"/>
    <col min="8201" max="8201" width="11.88671875" style="2" customWidth="1"/>
    <col min="8202" max="8202" width="13" style="2" customWidth="1"/>
    <col min="8203" max="8203" width="11.44140625" style="2" customWidth="1"/>
    <col min="8204" max="8442" width="9.109375" style="2"/>
    <col min="8443" max="8443" width="5.6640625" style="2" customWidth="1"/>
    <col min="8444" max="8444" width="25.33203125" style="2" customWidth="1"/>
    <col min="8445" max="8445" width="11.88671875" style="2" customWidth="1"/>
    <col min="8446" max="8446" width="12.88671875" style="2" customWidth="1"/>
    <col min="8447" max="8447" width="11.33203125" style="2" customWidth="1"/>
    <col min="8448" max="8448" width="11.88671875" style="2" customWidth="1"/>
    <col min="8449" max="8449" width="12.88671875" style="2" customWidth="1"/>
    <col min="8450" max="8450" width="11.33203125" style="2" customWidth="1"/>
    <col min="8451" max="8451" width="11.88671875" style="2" customWidth="1"/>
    <col min="8452" max="8452" width="12.88671875" style="2" customWidth="1"/>
    <col min="8453" max="8453" width="11.33203125" style="2" customWidth="1"/>
    <col min="8454" max="8454" width="11.88671875" style="2" customWidth="1"/>
    <col min="8455" max="8455" width="12.88671875" style="2" customWidth="1"/>
    <col min="8456" max="8456" width="11.33203125" style="2" customWidth="1"/>
    <col min="8457" max="8457" width="11.88671875" style="2" customWidth="1"/>
    <col min="8458" max="8458" width="13" style="2" customWidth="1"/>
    <col min="8459" max="8459" width="11.44140625" style="2" customWidth="1"/>
    <col min="8460" max="8698" width="9.109375" style="2"/>
    <col min="8699" max="8699" width="5.6640625" style="2" customWidth="1"/>
    <col min="8700" max="8700" width="25.33203125" style="2" customWidth="1"/>
    <col min="8701" max="8701" width="11.88671875" style="2" customWidth="1"/>
    <col min="8702" max="8702" width="12.88671875" style="2" customWidth="1"/>
    <col min="8703" max="8703" width="11.33203125" style="2" customWidth="1"/>
    <col min="8704" max="8704" width="11.88671875" style="2" customWidth="1"/>
    <col min="8705" max="8705" width="12.88671875" style="2" customWidth="1"/>
    <col min="8706" max="8706" width="11.33203125" style="2" customWidth="1"/>
    <col min="8707" max="8707" width="11.88671875" style="2" customWidth="1"/>
    <col min="8708" max="8708" width="12.88671875" style="2" customWidth="1"/>
    <col min="8709" max="8709" width="11.33203125" style="2" customWidth="1"/>
    <col min="8710" max="8710" width="11.88671875" style="2" customWidth="1"/>
    <col min="8711" max="8711" width="12.88671875" style="2" customWidth="1"/>
    <col min="8712" max="8712" width="11.33203125" style="2" customWidth="1"/>
    <col min="8713" max="8713" width="11.88671875" style="2" customWidth="1"/>
    <col min="8714" max="8714" width="13" style="2" customWidth="1"/>
    <col min="8715" max="8715" width="11.44140625" style="2" customWidth="1"/>
    <col min="8716" max="8954" width="9.109375" style="2"/>
    <col min="8955" max="8955" width="5.6640625" style="2" customWidth="1"/>
    <col min="8956" max="8956" width="25.33203125" style="2" customWidth="1"/>
    <col min="8957" max="8957" width="11.88671875" style="2" customWidth="1"/>
    <col min="8958" max="8958" width="12.88671875" style="2" customWidth="1"/>
    <col min="8959" max="8959" width="11.33203125" style="2" customWidth="1"/>
    <col min="8960" max="8960" width="11.88671875" style="2" customWidth="1"/>
    <col min="8961" max="8961" width="12.88671875" style="2" customWidth="1"/>
    <col min="8962" max="8962" width="11.33203125" style="2" customWidth="1"/>
    <col min="8963" max="8963" width="11.88671875" style="2" customWidth="1"/>
    <col min="8964" max="8964" width="12.88671875" style="2" customWidth="1"/>
    <col min="8965" max="8965" width="11.33203125" style="2" customWidth="1"/>
    <col min="8966" max="8966" width="11.88671875" style="2" customWidth="1"/>
    <col min="8967" max="8967" width="12.88671875" style="2" customWidth="1"/>
    <col min="8968" max="8968" width="11.33203125" style="2" customWidth="1"/>
    <col min="8969" max="8969" width="11.88671875" style="2" customWidth="1"/>
    <col min="8970" max="8970" width="13" style="2" customWidth="1"/>
    <col min="8971" max="8971" width="11.44140625" style="2" customWidth="1"/>
    <col min="8972" max="9210" width="9.109375" style="2"/>
    <col min="9211" max="9211" width="5.6640625" style="2" customWidth="1"/>
    <col min="9212" max="9212" width="25.33203125" style="2" customWidth="1"/>
    <col min="9213" max="9213" width="11.88671875" style="2" customWidth="1"/>
    <col min="9214" max="9214" width="12.88671875" style="2" customWidth="1"/>
    <col min="9215" max="9215" width="11.33203125" style="2" customWidth="1"/>
    <col min="9216" max="9216" width="11.88671875" style="2" customWidth="1"/>
    <col min="9217" max="9217" width="12.88671875" style="2" customWidth="1"/>
    <col min="9218" max="9218" width="11.33203125" style="2" customWidth="1"/>
    <col min="9219" max="9219" width="11.88671875" style="2" customWidth="1"/>
    <col min="9220" max="9220" width="12.88671875" style="2" customWidth="1"/>
    <col min="9221" max="9221" width="11.33203125" style="2" customWidth="1"/>
    <col min="9222" max="9222" width="11.88671875" style="2" customWidth="1"/>
    <col min="9223" max="9223" width="12.88671875" style="2" customWidth="1"/>
    <col min="9224" max="9224" width="11.33203125" style="2" customWidth="1"/>
    <col min="9225" max="9225" width="11.88671875" style="2" customWidth="1"/>
    <col min="9226" max="9226" width="13" style="2" customWidth="1"/>
    <col min="9227" max="9227" width="11.44140625" style="2" customWidth="1"/>
    <col min="9228" max="9466" width="9.109375" style="2"/>
    <col min="9467" max="9467" width="5.6640625" style="2" customWidth="1"/>
    <col min="9468" max="9468" width="25.33203125" style="2" customWidth="1"/>
    <col min="9469" max="9469" width="11.88671875" style="2" customWidth="1"/>
    <col min="9470" max="9470" width="12.88671875" style="2" customWidth="1"/>
    <col min="9471" max="9471" width="11.33203125" style="2" customWidth="1"/>
    <col min="9472" max="9472" width="11.88671875" style="2" customWidth="1"/>
    <col min="9473" max="9473" width="12.88671875" style="2" customWidth="1"/>
    <col min="9474" max="9474" width="11.33203125" style="2" customWidth="1"/>
    <col min="9475" max="9475" width="11.88671875" style="2" customWidth="1"/>
    <col min="9476" max="9476" width="12.88671875" style="2" customWidth="1"/>
    <col min="9477" max="9477" width="11.33203125" style="2" customWidth="1"/>
    <col min="9478" max="9478" width="11.88671875" style="2" customWidth="1"/>
    <col min="9479" max="9479" width="12.88671875" style="2" customWidth="1"/>
    <col min="9480" max="9480" width="11.33203125" style="2" customWidth="1"/>
    <col min="9481" max="9481" width="11.88671875" style="2" customWidth="1"/>
    <col min="9482" max="9482" width="13" style="2" customWidth="1"/>
    <col min="9483" max="9483" width="11.44140625" style="2" customWidth="1"/>
    <col min="9484" max="9722" width="9.109375" style="2"/>
    <col min="9723" max="9723" width="5.6640625" style="2" customWidth="1"/>
    <col min="9724" max="9724" width="25.33203125" style="2" customWidth="1"/>
    <col min="9725" max="9725" width="11.88671875" style="2" customWidth="1"/>
    <col min="9726" max="9726" width="12.88671875" style="2" customWidth="1"/>
    <col min="9727" max="9727" width="11.33203125" style="2" customWidth="1"/>
    <col min="9728" max="9728" width="11.88671875" style="2" customWidth="1"/>
    <col min="9729" max="9729" width="12.88671875" style="2" customWidth="1"/>
    <col min="9730" max="9730" width="11.33203125" style="2" customWidth="1"/>
    <col min="9731" max="9731" width="11.88671875" style="2" customWidth="1"/>
    <col min="9732" max="9732" width="12.88671875" style="2" customWidth="1"/>
    <col min="9733" max="9733" width="11.33203125" style="2" customWidth="1"/>
    <col min="9734" max="9734" width="11.88671875" style="2" customWidth="1"/>
    <col min="9735" max="9735" width="12.88671875" style="2" customWidth="1"/>
    <col min="9736" max="9736" width="11.33203125" style="2" customWidth="1"/>
    <col min="9737" max="9737" width="11.88671875" style="2" customWidth="1"/>
    <col min="9738" max="9738" width="13" style="2" customWidth="1"/>
    <col min="9739" max="9739" width="11.44140625" style="2" customWidth="1"/>
    <col min="9740" max="9978" width="9.109375" style="2"/>
    <col min="9979" max="9979" width="5.6640625" style="2" customWidth="1"/>
    <col min="9980" max="9980" width="25.33203125" style="2" customWidth="1"/>
    <col min="9981" max="9981" width="11.88671875" style="2" customWidth="1"/>
    <col min="9982" max="9982" width="12.88671875" style="2" customWidth="1"/>
    <col min="9983" max="9983" width="11.33203125" style="2" customWidth="1"/>
    <col min="9984" max="9984" width="11.88671875" style="2" customWidth="1"/>
    <col min="9985" max="9985" width="12.88671875" style="2" customWidth="1"/>
    <col min="9986" max="9986" width="11.33203125" style="2" customWidth="1"/>
    <col min="9987" max="9987" width="11.88671875" style="2" customWidth="1"/>
    <col min="9988" max="9988" width="12.88671875" style="2" customWidth="1"/>
    <col min="9989" max="9989" width="11.33203125" style="2" customWidth="1"/>
    <col min="9990" max="9990" width="11.88671875" style="2" customWidth="1"/>
    <col min="9991" max="9991" width="12.88671875" style="2" customWidth="1"/>
    <col min="9992" max="9992" width="11.33203125" style="2" customWidth="1"/>
    <col min="9993" max="9993" width="11.88671875" style="2" customWidth="1"/>
    <col min="9994" max="9994" width="13" style="2" customWidth="1"/>
    <col min="9995" max="9995" width="11.44140625" style="2" customWidth="1"/>
    <col min="9996" max="10234" width="9.109375" style="2"/>
    <col min="10235" max="10235" width="5.6640625" style="2" customWidth="1"/>
    <col min="10236" max="10236" width="25.33203125" style="2" customWidth="1"/>
    <col min="10237" max="10237" width="11.88671875" style="2" customWidth="1"/>
    <col min="10238" max="10238" width="12.88671875" style="2" customWidth="1"/>
    <col min="10239" max="10239" width="11.33203125" style="2" customWidth="1"/>
    <col min="10240" max="10240" width="11.88671875" style="2" customWidth="1"/>
    <col min="10241" max="10241" width="12.88671875" style="2" customWidth="1"/>
    <col min="10242" max="10242" width="11.33203125" style="2" customWidth="1"/>
    <col min="10243" max="10243" width="11.88671875" style="2" customWidth="1"/>
    <col min="10244" max="10244" width="12.88671875" style="2" customWidth="1"/>
    <col min="10245" max="10245" width="11.33203125" style="2" customWidth="1"/>
    <col min="10246" max="10246" width="11.88671875" style="2" customWidth="1"/>
    <col min="10247" max="10247" width="12.88671875" style="2" customWidth="1"/>
    <col min="10248" max="10248" width="11.33203125" style="2" customWidth="1"/>
    <col min="10249" max="10249" width="11.88671875" style="2" customWidth="1"/>
    <col min="10250" max="10250" width="13" style="2" customWidth="1"/>
    <col min="10251" max="10251" width="11.44140625" style="2" customWidth="1"/>
    <col min="10252" max="10490" width="9.109375" style="2"/>
    <col min="10491" max="10491" width="5.6640625" style="2" customWidth="1"/>
    <col min="10492" max="10492" width="25.33203125" style="2" customWidth="1"/>
    <col min="10493" max="10493" width="11.88671875" style="2" customWidth="1"/>
    <col min="10494" max="10494" width="12.88671875" style="2" customWidth="1"/>
    <col min="10495" max="10495" width="11.33203125" style="2" customWidth="1"/>
    <col min="10496" max="10496" width="11.88671875" style="2" customWidth="1"/>
    <col min="10497" max="10497" width="12.88671875" style="2" customWidth="1"/>
    <col min="10498" max="10498" width="11.33203125" style="2" customWidth="1"/>
    <col min="10499" max="10499" width="11.88671875" style="2" customWidth="1"/>
    <col min="10500" max="10500" width="12.88671875" style="2" customWidth="1"/>
    <col min="10501" max="10501" width="11.33203125" style="2" customWidth="1"/>
    <col min="10502" max="10502" width="11.88671875" style="2" customWidth="1"/>
    <col min="10503" max="10503" width="12.88671875" style="2" customWidth="1"/>
    <col min="10504" max="10504" width="11.33203125" style="2" customWidth="1"/>
    <col min="10505" max="10505" width="11.88671875" style="2" customWidth="1"/>
    <col min="10506" max="10506" width="13" style="2" customWidth="1"/>
    <col min="10507" max="10507" width="11.44140625" style="2" customWidth="1"/>
    <col min="10508" max="10746" width="9.109375" style="2"/>
    <col min="10747" max="10747" width="5.6640625" style="2" customWidth="1"/>
    <col min="10748" max="10748" width="25.33203125" style="2" customWidth="1"/>
    <col min="10749" max="10749" width="11.88671875" style="2" customWidth="1"/>
    <col min="10750" max="10750" width="12.88671875" style="2" customWidth="1"/>
    <col min="10751" max="10751" width="11.33203125" style="2" customWidth="1"/>
    <col min="10752" max="10752" width="11.88671875" style="2" customWidth="1"/>
    <col min="10753" max="10753" width="12.88671875" style="2" customWidth="1"/>
    <col min="10754" max="10754" width="11.33203125" style="2" customWidth="1"/>
    <col min="10755" max="10755" width="11.88671875" style="2" customWidth="1"/>
    <col min="10756" max="10756" width="12.88671875" style="2" customWidth="1"/>
    <col min="10757" max="10757" width="11.33203125" style="2" customWidth="1"/>
    <col min="10758" max="10758" width="11.88671875" style="2" customWidth="1"/>
    <col min="10759" max="10759" width="12.88671875" style="2" customWidth="1"/>
    <col min="10760" max="10760" width="11.33203125" style="2" customWidth="1"/>
    <col min="10761" max="10761" width="11.88671875" style="2" customWidth="1"/>
    <col min="10762" max="10762" width="13" style="2" customWidth="1"/>
    <col min="10763" max="10763" width="11.44140625" style="2" customWidth="1"/>
    <col min="10764" max="11002" width="9.109375" style="2"/>
    <col min="11003" max="11003" width="5.6640625" style="2" customWidth="1"/>
    <col min="11004" max="11004" width="25.33203125" style="2" customWidth="1"/>
    <col min="11005" max="11005" width="11.88671875" style="2" customWidth="1"/>
    <col min="11006" max="11006" width="12.88671875" style="2" customWidth="1"/>
    <col min="11007" max="11007" width="11.33203125" style="2" customWidth="1"/>
    <col min="11008" max="11008" width="11.88671875" style="2" customWidth="1"/>
    <col min="11009" max="11009" width="12.88671875" style="2" customWidth="1"/>
    <col min="11010" max="11010" width="11.33203125" style="2" customWidth="1"/>
    <col min="11011" max="11011" width="11.88671875" style="2" customWidth="1"/>
    <col min="11012" max="11012" width="12.88671875" style="2" customWidth="1"/>
    <col min="11013" max="11013" width="11.33203125" style="2" customWidth="1"/>
    <col min="11014" max="11014" width="11.88671875" style="2" customWidth="1"/>
    <col min="11015" max="11015" width="12.88671875" style="2" customWidth="1"/>
    <col min="11016" max="11016" width="11.33203125" style="2" customWidth="1"/>
    <col min="11017" max="11017" width="11.88671875" style="2" customWidth="1"/>
    <col min="11018" max="11018" width="13" style="2" customWidth="1"/>
    <col min="11019" max="11019" width="11.44140625" style="2" customWidth="1"/>
    <col min="11020" max="11258" width="9.109375" style="2"/>
    <col min="11259" max="11259" width="5.6640625" style="2" customWidth="1"/>
    <col min="11260" max="11260" width="25.33203125" style="2" customWidth="1"/>
    <col min="11261" max="11261" width="11.88671875" style="2" customWidth="1"/>
    <col min="11262" max="11262" width="12.88671875" style="2" customWidth="1"/>
    <col min="11263" max="11263" width="11.33203125" style="2" customWidth="1"/>
    <col min="11264" max="11264" width="11.88671875" style="2" customWidth="1"/>
    <col min="11265" max="11265" width="12.88671875" style="2" customWidth="1"/>
    <col min="11266" max="11266" width="11.33203125" style="2" customWidth="1"/>
    <col min="11267" max="11267" width="11.88671875" style="2" customWidth="1"/>
    <col min="11268" max="11268" width="12.88671875" style="2" customWidth="1"/>
    <col min="11269" max="11269" width="11.33203125" style="2" customWidth="1"/>
    <col min="11270" max="11270" width="11.88671875" style="2" customWidth="1"/>
    <col min="11271" max="11271" width="12.88671875" style="2" customWidth="1"/>
    <col min="11272" max="11272" width="11.33203125" style="2" customWidth="1"/>
    <col min="11273" max="11273" width="11.88671875" style="2" customWidth="1"/>
    <col min="11274" max="11274" width="13" style="2" customWidth="1"/>
    <col min="11275" max="11275" width="11.44140625" style="2" customWidth="1"/>
    <col min="11276" max="11514" width="9.109375" style="2"/>
    <col min="11515" max="11515" width="5.6640625" style="2" customWidth="1"/>
    <col min="11516" max="11516" width="25.33203125" style="2" customWidth="1"/>
    <col min="11517" max="11517" width="11.88671875" style="2" customWidth="1"/>
    <col min="11518" max="11518" width="12.88671875" style="2" customWidth="1"/>
    <col min="11519" max="11519" width="11.33203125" style="2" customWidth="1"/>
    <col min="11520" max="11520" width="11.88671875" style="2" customWidth="1"/>
    <col min="11521" max="11521" width="12.88671875" style="2" customWidth="1"/>
    <col min="11522" max="11522" width="11.33203125" style="2" customWidth="1"/>
    <col min="11523" max="11523" width="11.88671875" style="2" customWidth="1"/>
    <col min="11524" max="11524" width="12.88671875" style="2" customWidth="1"/>
    <col min="11525" max="11525" width="11.33203125" style="2" customWidth="1"/>
    <col min="11526" max="11526" width="11.88671875" style="2" customWidth="1"/>
    <col min="11527" max="11527" width="12.88671875" style="2" customWidth="1"/>
    <col min="11528" max="11528" width="11.33203125" style="2" customWidth="1"/>
    <col min="11529" max="11529" width="11.88671875" style="2" customWidth="1"/>
    <col min="11530" max="11530" width="13" style="2" customWidth="1"/>
    <col min="11531" max="11531" width="11.44140625" style="2" customWidth="1"/>
    <col min="11532" max="11770" width="9.109375" style="2"/>
    <col min="11771" max="11771" width="5.6640625" style="2" customWidth="1"/>
    <col min="11772" max="11772" width="25.33203125" style="2" customWidth="1"/>
    <col min="11773" max="11773" width="11.88671875" style="2" customWidth="1"/>
    <col min="11774" max="11774" width="12.88671875" style="2" customWidth="1"/>
    <col min="11775" max="11775" width="11.33203125" style="2" customWidth="1"/>
    <col min="11776" max="11776" width="11.88671875" style="2" customWidth="1"/>
    <col min="11777" max="11777" width="12.88671875" style="2" customWidth="1"/>
    <col min="11778" max="11778" width="11.33203125" style="2" customWidth="1"/>
    <col min="11779" max="11779" width="11.88671875" style="2" customWidth="1"/>
    <col min="11780" max="11780" width="12.88671875" style="2" customWidth="1"/>
    <col min="11781" max="11781" width="11.33203125" style="2" customWidth="1"/>
    <col min="11782" max="11782" width="11.88671875" style="2" customWidth="1"/>
    <col min="11783" max="11783" width="12.88671875" style="2" customWidth="1"/>
    <col min="11784" max="11784" width="11.33203125" style="2" customWidth="1"/>
    <col min="11785" max="11785" width="11.88671875" style="2" customWidth="1"/>
    <col min="11786" max="11786" width="13" style="2" customWidth="1"/>
    <col min="11787" max="11787" width="11.44140625" style="2" customWidth="1"/>
    <col min="11788" max="12026" width="9.109375" style="2"/>
    <col min="12027" max="12027" width="5.6640625" style="2" customWidth="1"/>
    <col min="12028" max="12028" width="25.33203125" style="2" customWidth="1"/>
    <col min="12029" max="12029" width="11.88671875" style="2" customWidth="1"/>
    <col min="12030" max="12030" width="12.88671875" style="2" customWidth="1"/>
    <col min="12031" max="12031" width="11.33203125" style="2" customWidth="1"/>
    <col min="12032" max="12032" width="11.88671875" style="2" customWidth="1"/>
    <col min="12033" max="12033" width="12.88671875" style="2" customWidth="1"/>
    <col min="12034" max="12034" width="11.33203125" style="2" customWidth="1"/>
    <col min="12035" max="12035" width="11.88671875" style="2" customWidth="1"/>
    <col min="12036" max="12036" width="12.88671875" style="2" customWidth="1"/>
    <col min="12037" max="12037" width="11.33203125" style="2" customWidth="1"/>
    <col min="12038" max="12038" width="11.88671875" style="2" customWidth="1"/>
    <col min="12039" max="12039" width="12.88671875" style="2" customWidth="1"/>
    <col min="12040" max="12040" width="11.33203125" style="2" customWidth="1"/>
    <col min="12041" max="12041" width="11.88671875" style="2" customWidth="1"/>
    <col min="12042" max="12042" width="13" style="2" customWidth="1"/>
    <col min="12043" max="12043" width="11.44140625" style="2" customWidth="1"/>
    <col min="12044" max="12282" width="9.109375" style="2"/>
    <col min="12283" max="12283" width="5.6640625" style="2" customWidth="1"/>
    <col min="12284" max="12284" width="25.33203125" style="2" customWidth="1"/>
    <col min="12285" max="12285" width="11.88671875" style="2" customWidth="1"/>
    <col min="12286" max="12286" width="12.88671875" style="2" customWidth="1"/>
    <col min="12287" max="12287" width="11.33203125" style="2" customWidth="1"/>
    <col min="12288" max="12288" width="11.88671875" style="2" customWidth="1"/>
    <col min="12289" max="12289" width="12.88671875" style="2" customWidth="1"/>
    <col min="12290" max="12290" width="11.33203125" style="2" customWidth="1"/>
    <col min="12291" max="12291" width="11.88671875" style="2" customWidth="1"/>
    <col min="12292" max="12292" width="12.88671875" style="2" customWidth="1"/>
    <col min="12293" max="12293" width="11.33203125" style="2" customWidth="1"/>
    <col min="12294" max="12294" width="11.88671875" style="2" customWidth="1"/>
    <col min="12295" max="12295" width="12.88671875" style="2" customWidth="1"/>
    <col min="12296" max="12296" width="11.33203125" style="2" customWidth="1"/>
    <col min="12297" max="12297" width="11.88671875" style="2" customWidth="1"/>
    <col min="12298" max="12298" width="13" style="2" customWidth="1"/>
    <col min="12299" max="12299" width="11.44140625" style="2" customWidth="1"/>
    <col min="12300" max="12538" width="9.109375" style="2"/>
    <col min="12539" max="12539" width="5.6640625" style="2" customWidth="1"/>
    <col min="12540" max="12540" width="25.33203125" style="2" customWidth="1"/>
    <col min="12541" max="12541" width="11.88671875" style="2" customWidth="1"/>
    <col min="12542" max="12542" width="12.88671875" style="2" customWidth="1"/>
    <col min="12543" max="12543" width="11.33203125" style="2" customWidth="1"/>
    <col min="12544" max="12544" width="11.88671875" style="2" customWidth="1"/>
    <col min="12545" max="12545" width="12.88671875" style="2" customWidth="1"/>
    <col min="12546" max="12546" width="11.33203125" style="2" customWidth="1"/>
    <col min="12547" max="12547" width="11.88671875" style="2" customWidth="1"/>
    <col min="12548" max="12548" width="12.88671875" style="2" customWidth="1"/>
    <col min="12549" max="12549" width="11.33203125" style="2" customWidth="1"/>
    <col min="12550" max="12550" width="11.88671875" style="2" customWidth="1"/>
    <col min="12551" max="12551" width="12.88671875" style="2" customWidth="1"/>
    <col min="12552" max="12552" width="11.33203125" style="2" customWidth="1"/>
    <col min="12553" max="12553" width="11.88671875" style="2" customWidth="1"/>
    <col min="12554" max="12554" width="13" style="2" customWidth="1"/>
    <col min="12555" max="12555" width="11.44140625" style="2" customWidth="1"/>
    <col min="12556" max="12794" width="9.109375" style="2"/>
    <col min="12795" max="12795" width="5.6640625" style="2" customWidth="1"/>
    <col min="12796" max="12796" width="25.33203125" style="2" customWidth="1"/>
    <col min="12797" max="12797" width="11.88671875" style="2" customWidth="1"/>
    <col min="12798" max="12798" width="12.88671875" style="2" customWidth="1"/>
    <col min="12799" max="12799" width="11.33203125" style="2" customWidth="1"/>
    <col min="12800" max="12800" width="11.88671875" style="2" customWidth="1"/>
    <col min="12801" max="12801" width="12.88671875" style="2" customWidth="1"/>
    <col min="12802" max="12802" width="11.33203125" style="2" customWidth="1"/>
    <col min="12803" max="12803" width="11.88671875" style="2" customWidth="1"/>
    <col min="12804" max="12804" width="12.88671875" style="2" customWidth="1"/>
    <col min="12805" max="12805" width="11.33203125" style="2" customWidth="1"/>
    <col min="12806" max="12806" width="11.88671875" style="2" customWidth="1"/>
    <col min="12807" max="12807" width="12.88671875" style="2" customWidth="1"/>
    <col min="12808" max="12808" width="11.33203125" style="2" customWidth="1"/>
    <col min="12809" max="12809" width="11.88671875" style="2" customWidth="1"/>
    <col min="12810" max="12810" width="13" style="2" customWidth="1"/>
    <col min="12811" max="12811" width="11.44140625" style="2" customWidth="1"/>
    <col min="12812" max="13050" width="9.109375" style="2"/>
    <col min="13051" max="13051" width="5.6640625" style="2" customWidth="1"/>
    <col min="13052" max="13052" width="25.33203125" style="2" customWidth="1"/>
    <col min="13053" max="13053" width="11.88671875" style="2" customWidth="1"/>
    <col min="13054" max="13054" width="12.88671875" style="2" customWidth="1"/>
    <col min="13055" max="13055" width="11.33203125" style="2" customWidth="1"/>
    <col min="13056" max="13056" width="11.88671875" style="2" customWidth="1"/>
    <col min="13057" max="13057" width="12.88671875" style="2" customWidth="1"/>
    <col min="13058" max="13058" width="11.33203125" style="2" customWidth="1"/>
    <col min="13059" max="13059" width="11.88671875" style="2" customWidth="1"/>
    <col min="13060" max="13060" width="12.88671875" style="2" customWidth="1"/>
    <col min="13061" max="13061" width="11.33203125" style="2" customWidth="1"/>
    <col min="13062" max="13062" width="11.88671875" style="2" customWidth="1"/>
    <col min="13063" max="13063" width="12.88671875" style="2" customWidth="1"/>
    <col min="13064" max="13064" width="11.33203125" style="2" customWidth="1"/>
    <col min="13065" max="13065" width="11.88671875" style="2" customWidth="1"/>
    <col min="13066" max="13066" width="13" style="2" customWidth="1"/>
    <col min="13067" max="13067" width="11.44140625" style="2" customWidth="1"/>
    <col min="13068" max="13306" width="9.109375" style="2"/>
    <col min="13307" max="13307" width="5.6640625" style="2" customWidth="1"/>
    <col min="13308" max="13308" width="25.33203125" style="2" customWidth="1"/>
    <col min="13309" max="13309" width="11.88671875" style="2" customWidth="1"/>
    <col min="13310" max="13310" width="12.88671875" style="2" customWidth="1"/>
    <col min="13311" max="13311" width="11.33203125" style="2" customWidth="1"/>
    <col min="13312" max="13312" width="11.88671875" style="2" customWidth="1"/>
    <col min="13313" max="13313" width="12.88671875" style="2" customWidth="1"/>
    <col min="13314" max="13314" width="11.33203125" style="2" customWidth="1"/>
    <col min="13315" max="13315" width="11.88671875" style="2" customWidth="1"/>
    <col min="13316" max="13316" width="12.88671875" style="2" customWidth="1"/>
    <col min="13317" max="13317" width="11.33203125" style="2" customWidth="1"/>
    <col min="13318" max="13318" width="11.88671875" style="2" customWidth="1"/>
    <col min="13319" max="13319" width="12.88671875" style="2" customWidth="1"/>
    <col min="13320" max="13320" width="11.33203125" style="2" customWidth="1"/>
    <col min="13321" max="13321" width="11.88671875" style="2" customWidth="1"/>
    <col min="13322" max="13322" width="13" style="2" customWidth="1"/>
    <col min="13323" max="13323" width="11.44140625" style="2" customWidth="1"/>
    <col min="13324" max="13562" width="9.109375" style="2"/>
    <col min="13563" max="13563" width="5.6640625" style="2" customWidth="1"/>
    <col min="13564" max="13564" width="25.33203125" style="2" customWidth="1"/>
    <col min="13565" max="13565" width="11.88671875" style="2" customWidth="1"/>
    <col min="13566" max="13566" width="12.88671875" style="2" customWidth="1"/>
    <col min="13567" max="13567" width="11.33203125" style="2" customWidth="1"/>
    <col min="13568" max="13568" width="11.88671875" style="2" customWidth="1"/>
    <col min="13569" max="13569" width="12.88671875" style="2" customWidth="1"/>
    <col min="13570" max="13570" width="11.33203125" style="2" customWidth="1"/>
    <col min="13571" max="13571" width="11.88671875" style="2" customWidth="1"/>
    <col min="13572" max="13572" width="12.88671875" style="2" customWidth="1"/>
    <col min="13573" max="13573" width="11.33203125" style="2" customWidth="1"/>
    <col min="13574" max="13574" width="11.88671875" style="2" customWidth="1"/>
    <col min="13575" max="13575" width="12.88671875" style="2" customWidth="1"/>
    <col min="13576" max="13576" width="11.33203125" style="2" customWidth="1"/>
    <col min="13577" max="13577" width="11.88671875" style="2" customWidth="1"/>
    <col min="13578" max="13578" width="13" style="2" customWidth="1"/>
    <col min="13579" max="13579" width="11.44140625" style="2" customWidth="1"/>
    <col min="13580" max="13818" width="9.109375" style="2"/>
    <col min="13819" max="13819" width="5.6640625" style="2" customWidth="1"/>
    <col min="13820" max="13820" width="25.33203125" style="2" customWidth="1"/>
    <col min="13821" max="13821" width="11.88671875" style="2" customWidth="1"/>
    <col min="13822" max="13822" width="12.88671875" style="2" customWidth="1"/>
    <col min="13823" max="13823" width="11.33203125" style="2" customWidth="1"/>
    <col min="13824" max="13824" width="11.88671875" style="2" customWidth="1"/>
    <col min="13825" max="13825" width="12.88671875" style="2" customWidth="1"/>
    <col min="13826" max="13826" width="11.33203125" style="2" customWidth="1"/>
    <col min="13827" max="13827" width="11.88671875" style="2" customWidth="1"/>
    <col min="13828" max="13828" width="12.88671875" style="2" customWidth="1"/>
    <col min="13829" max="13829" width="11.33203125" style="2" customWidth="1"/>
    <col min="13830" max="13830" width="11.88671875" style="2" customWidth="1"/>
    <col min="13831" max="13831" width="12.88671875" style="2" customWidth="1"/>
    <col min="13832" max="13832" width="11.33203125" style="2" customWidth="1"/>
    <col min="13833" max="13833" width="11.88671875" style="2" customWidth="1"/>
    <col min="13834" max="13834" width="13" style="2" customWidth="1"/>
    <col min="13835" max="13835" width="11.44140625" style="2" customWidth="1"/>
    <col min="13836" max="14074" width="9.109375" style="2"/>
    <col min="14075" max="14075" width="5.6640625" style="2" customWidth="1"/>
    <col min="14076" max="14076" width="25.33203125" style="2" customWidth="1"/>
    <col min="14077" max="14077" width="11.88671875" style="2" customWidth="1"/>
    <col min="14078" max="14078" width="12.88671875" style="2" customWidth="1"/>
    <col min="14079" max="14079" width="11.33203125" style="2" customWidth="1"/>
    <col min="14080" max="14080" width="11.88671875" style="2" customWidth="1"/>
    <col min="14081" max="14081" width="12.88671875" style="2" customWidth="1"/>
    <col min="14082" max="14082" width="11.33203125" style="2" customWidth="1"/>
    <col min="14083" max="14083" width="11.88671875" style="2" customWidth="1"/>
    <col min="14084" max="14084" width="12.88671875" style="2" customWidth="1"/>
    <col min="14085" max="14085" width="11.33203125" style="2" customWidth="1"/>
    <col min="14086" max="14086" width="11.88671875" style="2" customWidth="1"/>
    <col min="14087" max="14087" width="12.88671875" style="2" customWidth="1"/>
    <col min="14088" max="14088" width="11.33203125" style="2" customWidth="1"/>
    <col min="14089" max="14089" width="11.88671875" style="2" customWidth="1"/>
    <col min="14090" max="14090" width="13" style="2" customWidth="1"/>
    <col min="14091" max="14091" width="11.44140625" style="2" customWidth="1"/>
    <col min="14092" max="14330" width="9.109375" style="2"/>
    <col min="14331" max="14331" width="5.6640625" style="2" customWidth="1"/>
    <col min="14332" max="14332" width="25.33203125" style="2" customWidth="1"/>
    <col min="14333" max="14333" width="11.88671875" style="2" customWidth="1"/>
    <col min="14334" max="14334" width="12.88671875" style="2" customWidth="1"/>
    <col min="14335" max="14335" width="11.33203125" style="2" customWidth="1"/>
    <col min="14336" max="14336" width="11.88671875" style="2" customWidth="1"/>
    <col min="14337" max="14337" width="12.88671875" style="2" customWidth="1"/>
    <col min="14338" max="14338" width="11.33203125" style="2" customWidth="1"/>
    <col min="14339" max="14339" width="11.88671875" style="2" customWidth="1"/>
    <col min="14340" max="14340" width="12.88671875" style="2" customWidth="1"/>
    <col min="14341" max="14341" width="11.33203125" style="2" customWidth="1"/>
    <col min="14342" max="14342" width="11.88671875" style="2" customWidth="1"/>
    <col min="14343" max="14343" width="12.88671875" style="2" customWidth="1"/>
    <col min="14344" max="14344" width="11.33203125" style="2" customWidth="1"/>
    <col min="14345" max="14345" width="11.88671875" style="2" customWidth="1"/>
    <col min="14346" max="14346" width="13" style="2" customWidth="1"/>
    <col min="14347" max="14347" width="11.44140625" style="2" customWidth="1"/>
    <col min="14348" max="14586" width="9.109375" style="2"/>
    <col min="14587" max="14587" width="5.6640625" style="2" customWidth="1"/>
    <col min="14588" max="14588" width="25.33203125" style="2" customWidth="1"/>
    <col min="14589" max="14589" width="11.88671875" style="2" customWidth="1"/>
    <col min="14590" max="14590" width="12.88671875" style="2" customWidth="1"/>
    <col min="14591" max="14591" width="11.33203125" style="2" customWidth="1"/>
    <col min="14592" max="14592" width="11.88671875" style="2" customWidth="1"/>
    <col min="14593" max="14593" width="12.88671875" style="2" customWidth="1"/>
    <col min="14594" max="14594" width="11.33203125" style="2" customWidth="1"/>
    <col min="14595" max="14595" width="11.88671875" style="2" customWidth="1"/>
    <col min="14596" max="14596" width="12.88671875" style="2" customWidth="1"/>
    <col min="14597" max="14597" width="11.33203125" style="2" customWidth="1"/>
    <col min="14598" max="14598" width="11.88671875" style="2" customWidth="1"/>
    <col min="14599" max="14599" width="12.88671875" style="2" customWidth="1"/>
    <col min="14600" max="14600" width="11.33203125" style="2" customWidth="1"/>
    <col min="14601" max="14601" width="11.88671875" style="2" customWidth="1"/>
    <col min="14602" max="14602" width="13" style="2" customWidth="1"/>
    <col min="14603" max="14603" width="11.44140625" style="2" customWidth="1"/>
    <col min="14604" max="14842" width="9.109375" style="2"/>
    <col min="14843" max="14843" width="5.6640625" style="2" customWidth="1"/>
    <col min="14844" max="14844" width="25.33203125" style="2" customWidth="1"/>
    <col min="14845" max="14845" width="11.88671875" style="2" customWidth="1"/>
    <col min="14846" max="14846" width="12.88671875" style="2" customWidth="1"/>
    <col min="14847" max="14847" width="11.33203125" style="2" customWidth="1"/>
    <col min="14848" max="14848" width="11.88671875" style="2" customWidth="1"/>
    <col min="14849" max="14849" width="12.88671875" style="2" customWidth="1"/>
    <col min="14850" max="14850" width="11.33203125" style="2" customWidth="1"/>
    <col min="14851" max="14851" width="11.88671875" style="2" customWidth="1"/>
    <col min="14852" max="14852" width="12.88671875" style="2" customWidth="1"/>
    <col min="14853" max="14853" width="11.33203125" style="2" customWidth="1"/>
    <col min="14854" max="14854" width="11.88671875" style="2" customWidth="1"/>
    <col min="14855" max="14855" width="12.88671875" style="2" customWidth="1"/>
    <col min="14856" max="14856" width="11.33203125" style="2" customWidth="1"/>
    <col min="14857" max="14857" width="11.88671875" style="2" customWidth="1"/>
    <col min="14858" max="14858" width="13" style="2" customWidth="1"/>
    <col min="14859" max="14859" width="11.44140625" style="2" customWidth="1"/>
    <col min="14860" max="15098" width="9.109375" style="2"/>
    <col min="15099" max="15099" width="5.6640625" style="2" customWidth="1"/>
    <col min="15100" max="15100" width="25.33203125" style="2" customWidth="1"/>
    <col min="15101" max="15101" width="11.88671875" style="2" customWidth="1"/>
    <col min="15102" max="15102" width="12.88671875" style="2" customWidth="1"/>
    <col min="15103" max="15103" width="11.33203125" style="2" customWidth="1"/>
    <col min="15104" max="15104" width="11.88671875" style="2" customWidth="1"/>
    <col min="15105" max="15105" width="12.88671875" style="2" customWidth="1"/>
    <col min="15106" max="15106" width="11.33203125" style="2" customWidth="1"/>
    <col min="15107" max="15107" width="11.88671875" style="2" customWidth="1"/>
    <col min="15108" max="15108" width="12.88671875" style="2" customWidth="1"/>
    <col min="15109" max="15109" width="11.33203125" style="2" customWidth="1"/>
    <col min="15110" max="15110" width="11.88671875" style="2" customWidth="1"/>
    <col min="15111" max="15111" width="12.88671875" style="2" customWidth="1"/>
    <col min="15112" max="15112" width="11.33203125" style="2" customWidth="1"/>
    <col min="15113" max="15113" width="11.88671875" style="2" customWidth="1"/>
    <col min="15114" max="15114" width="13" style="2" customWidth="1"/>
    <col min="15115" max="15115" width="11.44140625" style="2" customWidth="1"/>
    <col min="15116" max="15354" width="9.109375" style="2"/>
    <col min="15355" max="15355" width="5.6640625" style="2" customWidth="1"/>
    <col min="15356" max="15356" width="25.33203125" style="2" customWidth="1"/>
    <col min="15357" max="15357" width="11.88671875" style="2" customWidth="1"/>
    <col min="15358" max="15358" width="12.88671875" style="2" customWidth="1"/>
    <col min="15359" max="15359" width="11.33203125" style="2" customWidth="1"/>
    <col min="15360" max="15360" width="11.88671875" style="2" customWidth="1"/>
    <col min="15361" max="15361" width="12.88671875" style="2" customWidth="1"/>
    <col min="15362" max="15362" width="11.33203125" style="2" customWidth="1"/>
    <col min="15363" max="15363" width="11.88671875" style="2" customWidth="1"/>
    <col min="15364" max="15364" width="12.88671875" style="2" customWidth="1"/>
    <col min="15365" max="15365" width="11.33203125" style="2" customWidth="1"/>
    <col min="15366" max="15366" width="11.88671875" style="2" customWidth="1"/>
    <col min="15367" max="15367" width="12.88671875" style="2" customWidth="1"/>
    <col min="15368" max="15368" width="11.33203125" style="2" customWidth="1"/>
    <col min="15369" max="15369" width="11.88671875" style="2" customWidth="1"/>
    <col min="15370" max="15370" width="13" style="2" customWidth="1"/>
    <col min="15371" max="15371" width="11.44140625" style="2" customWidth="1"/>
    <col min="15372" max="15610" width="9.109375" style="2"/>
    <col min="15611" max="15611" width="5.6640625" style="2" customWidth="1"/>
    <col min="15612" max="15612" width="25.33203125" style="2" customWidth="1"/>
    <col min="15613" max="15613" width="11.88671875" style="2" customWidth="1"/>
    <col min="15614" max="15614" width="12.88671875" style="2" customWidth="1"/>
    <col min="15615" max="15615" width="11.33203125" style="2" customWidth="1"/>
    <col min="15616" max="15616" width="11.88671875" style="2" customWidth="1"/>
    <col min="15617" max="15617" width="12.88671875" style="2" customWidth="1"/>
    <col min="15618" max="15618" width="11.33203125" style="2" customWidth="1"/>
    <col min="15619" max="15619" width="11.88671875" style="2" customWidth="1"/>
    <col min="15620" max="15620" width="12.88671875" style="2" customWidth="1"/>
    <col min="15621" max="15621" width="11.33203125" style="2" customWidth="1"/>
    <col min="15622" max="15622" width="11.88671875" style="2" customWidth="1"/>
    <col min="15623" max="15623" width="12.88671875" style="2" customWidth="1"/>
    <col min="15624" max="15624" width="11.33203125" style="2" customWidth="1"/>
    <col min="15625" max="15625" width="11.88671875" style="2" customWidth="1"/>
    <col min="15626" max="15626" width="13" style="2" customWidth="1"/>
    <col min="15627" max="15627" width="11.44140625" style="2" customWidth="1"/>
    <col min="15628" max="15866" width="9.109375" style="2"/>
    <col min="15867" max="15867" width="5.6640625" style="2" customWidth="1"/>
    <col min="15868" max="15868" width="25.33203125" style="2" customWidth="1"/>
    <col min="15869" max="15869" width="11.88671875" style="2" customWidth="1"/>
    <col min="15870" max="15870" width="12.88671875" style="2" customWidth="1"/>
    <col min="15871" max="15871" width="11.33203125" style="2" customWidth="1"/>
    <col min="15872" max="15872" width="11.88671875" style="2" customWidth="1"/>
    <col min="15873" max="15873" width="12.88671875" style="2" customWidth="1"/>
    <col min="15874" max="15874" width="11.33203125" style="2" customWidth="1"/>
    <col min="15875" max="15875" width="11.88671875" style="2" customWidth="1"/>
    <col min="15876" max="15876" width="12.88671875" style="2" customWidth="1"/>
    <col min="15877" max="15877" width="11.33203125" style="2" customWidth="1"/>
    <col min="15878" max="15878" width="11.88671875" style="2" customWidth="1"/>
    <col min="15879" max="15879" width="12.88671875" style="2" customWidth="1"/>
    <col min="15880" max="15880" width="11.33203125" style="2" customWidth="1"/>
    <col min="15881" max="15881" width="11.88671875" style="2" customWidth="1"/>
    <col min="15882" max="15882" width="13" style="2" customWidth="1"/>
    <col min="15883" max="15883" width="11.44140625" style="2" customWidth="1"/>
    <col min="15884" max="16122" width="9.109375" style="2"/>
    <col min="16123" max="16123" width="5.6640625" style="2" customWidth="1"/>
    <col min="16124" max="16124" width="25.33203125" style="2" customWidth="1"/>
    <col min="16125" max="16125" width="11.88671875" style="2" customWidth="1"/>
    <col min="16126" max="16126" width="12.88671875" style="2" customWidth="1"/>
    <col min="16127" max="16127" width="11.33203125" style="2" customWidth="1"/>
    <col min="16128" max="16128" width="11.88671875" style="2" customWidth="1"/>
    <col min="16129" max="16129" width="12.88671875" style="2" customWidth="1"/>
    <col min="16130" max="16130" width="11.33203125" style="2" customWidth="1"/>
    <col min="16131" max="16131" width="11.88671875" style="2" customWidth="1"/>
    <col min="16132" max="16132" width="12.88671875" style="2" customWidth="1"/>
    <col min="16133" max="16133" width="11.33203125" style="2" customWidth="1"/>
    <col min="16134" max="16134" width="11.88671875" style="2" customWidth="1"/>
    <col min="16135" max="16135" width="12.88671875" style="2" customWidth="1"/>
    <col min="16136" max="16136" width="11.33203125" style="2" customWidth="1"/>
    <col min="16137" max="16137" width="11.88671875" style="2" customWidth="1"/>
    <col min="16138" max="16138" width="13" style="2" customWidth="1"/>
    <col min="16139" max="16139" width="11.44140625" style="2" customWidth="1"/>
    <col min="16140" max="16384" width="9.109375" style="2"/>
  </cols>
  <sheetData>
    <row r="2" spans="1:11" s="37" customFormat="1" ht="18">
      <c r="B2" s="233" t="s">
        <v>163</v>
      </c>
      <c r="C2" s="233"/>
      <c r="D2" s="233"/>
      <c r="E2" s="233"/>
      <c r="F2" s="233"/>
      <c r="G2" s="233"/>
      <c r="H2" s="233"/>
      <c r="I2" s="233"/>
      <c r="J2" s="233"/>
      <c r="K2" s="233"/>
    </row>
    <row r="3" spans="1:11" ht="18">
      <c r="B3" s="254" t="s">
        <v>164</v>
      </c>
      <c r="C3" s="254"/>
      <c r="D3" s="254"/>
      <c r="E3" s="254"/>
      <c r="F3" s="254"/>
      <c r="G3" s="254"/>
      <c r="H3" s="254"/>
    </row>
    <row r="4" spans="1:11" ht="15" customHeight="1">
      <c r="B4" s="255" t="s">
        <v>165</v>
      </c>
      <c r="C4" s="256"/>
      <c r="D4" s="256"/>
      <c r="E4" s="256"/>
      <c r="F4" s="256"/>
      <c r="G4" s="256"/>
      <c r="H4" s="256"/>
    </row>
    <row r="5" spans="1:11" ht="15" customHeight="1">
      <c r="B5" s="257" t="s">
        <v>166</v>
      </c>
      <c r="C5" s="258"/>
      <c r="D5" s="258"/>
      <c r="E5" s="258"/>
      <c r="F5" s="258"/>
      <c r="G5" s="258"/>
      <c r="H5" s="40"/>
      <c r="I5" s="41"/>
      <c r="J5" s="41"/>
      <c r="K5" s="41"/>
    </row>
    <row r="6" spans="1:11" ht="15" customHeight="1">
      <c r="B6" s="18"/>
      <c r="C6" s="259" t="s">
        <v>167</v>
      </c>
      <c r="D6" s="260"/>
      <c r="E6" s="261"/>
      <c r="F6" s="262" t="s">
        <v>168</v>
      </c>
      <c r="G6" s="263"/>
      <c r="H6" s="264"/>
    </row>
    <row r="7" spans="1:11" s="38" customFormat="1" ht="57.75" customHeight="1">
      <c r="B7" s="42"/>
      <c r="C7" s="43" t="s">
        <v>169</v>
      </c>
      <c r="D7" s="43" t="s">
        <v>170</v>
      </c>
      <c r="E7" s="43" t="s">
        <v>171</v>
      </c>
      <c r="F7" s="44" t="s">
        <v>169</v>
      </c>
      <c r="G7" s="44" t="s">
        <v>170</v>
      </c>
      <c r="H7" s="44" t="s">
        <v>171</v>
      </c>
    </row>
    <row r="8" spans="1:11" ht="28.8">
      <c r="B8" s="45" t="s">
        <v>172</v>
      </c>
      <c r="C8" s="46">
        <v>0</v>
      </c>
      <c r="D8" s="46">
        <v>0</v>
      </c>
      <c r="E8" s="46">
        <v>0</v>
      </c>
      <c r="F8" s="46">
        <v>56</v>
      </c>
      <c r="G8" s="46">
        <v>0</v>
      </c>
      <c r="H8" s="46">
        <v>0</v>
      </c>
    </row>
    <row r="9" spans="1:11" ht="19.5" customHeight="1">
      <c r="B9" s="18" t="s">
        <v>173</v>
      </c>
      <c r="C9" s="46">
        <v>0</v>
      </c>
      <c r="D9" s="46">
        <v>0</v>
      </c>
      <c r="E9" s="46">
        <v>0</v>
      </c>
      <c r="F9" s="46">
        <v>5</v>
      </c>
      <c r="G9" s="46">
        <v>0</v>
      </c>
      <c r="H9" s="46">
        <v>0</v>
      </c>
    </row>
    <row r="10" spans="1:11" s="39" customFormat="1">
      <c r="A10" s="18"/>
      <c r="B10" s="19" t="s">
        <v>123</v>
      </c>
      <c r="C10" s="47">
        <f>C8+C9</f>
        <v>0</v>
      </c>
      <c r="D10" s="47">
        <f t="shared" ref="D10:H10" si="0">D8+D9</f>
        <v>0</v>
      </c>
      <c r="E10" s="47">
        <f t="shared" si="0"/>
        <v>0</v>
      </c>
      <c r="F10" s="47">
        <f t="shared" si="0"/>
        <v>61</v>
      </c>
      <c r="G10" s="47">
        <f t="shared" si="0"/>
        <v>0</v>
      </c>
      <c r="H10" s="47">
        <f t="shared" si="0"/>
        <v>0</v>
      </c>
    </row>
    <row r="11" spans="1:11" ht="15" customHeight="1">
      <c r="B11" s="248" t="s">
        <v>174</v>
      </c>
      <c r="C11" s="248"/>
      <c r="D11" s="248"/>
      <c r="E11" s="248"/>
      <c r="F11" s="248"/>
      <c r="G11" s="248"/>
      <c r="H11" s="248"/>
    </row>
    <row r="12" spans="1:11" ht="15" customHeight="1">
      <c r="B12" s="252" t="s">
        <v>175</v>
      </c>
      <c r="C12" s="252"/>
      <c r="D12" s="252"/>
      <c r="E12" s="252"/>
      <c r="F12" s="252"/>
      <c r="G12" s="252"/>
      <c r="H12" s="252"/>
    </row>
    <row r="13" spans="1:11" ht="15" customHeight="1">
      <c r="B13" s="18"/>
      <c r="C13" s="253" t="s">
        <v>176</v>
      </c>
      <c r="D13" s="253"/>
      <c r="E13" s="253"/>
      <c r="F13" s="232" t="s">
        <v>177</v>
      </c>
      <c r="G13" s="232"/>
      <c r="H13" s="232"/>
    </row>
    <row r="14" spans="1:11" ht="69.75" customHeight="1">
      <c r="B14" s="18"/>
      <c r="C14" s="43" t="s">
        <v>169</v>
      </c>
      <c r="D14" s="43" t="s">
        <v>178</v>
      </c>
      <c r="E14" s="43" t="s">
        <v>171</v>
      </c>
      <c r="F14" s="44" t="s">
        <v>169</v>
      </c>
      <c r="G14" s="44" t="s">
        <v>179</v>
      </c>
      <c r="H14" s="44" t="s">
        <v>171</v>
      </c>
    </row>
    <row r="15" spans="1:11">
      <c r="B15" s="18" t="s">
        <v>180</v>
      </c>
      <c r="C15" s="46">
        <f>165+5+200</f>
        <v>370</v>
      </c>
      <c r="D15" s="46">
        <v>0</v>
      </c>
      <c r="E15" s="46">
        <f>190+200</f>
        <v>390</v>
      </c>
      <c r="F15" s="46">
        <f>871+5+56+200</f>
        <v>1132</v>
      </c>
      <c r="G15" s="46">
        <v>0</v>
      </c>
      <c r="H15" s="46">
        <f>13*30</f>
        <v>390</v>
      </c>
    </row>
    <row r="16" spans="1:11">
      <c r="B16" s="18" t="s">
        <v>173</v>
      </c>
      <c r="C16" s="46">
        <f>5+7</f>
        <v>12</v>
      </c>
      <c r="D16" s="46">
        <v>0</v>
      </c>
      <c r="E16" s="46">
        <f>5+7</f>
        <v>12</v>
      </c>
      <c r="F16" s="46">
        <f>34+5+7</f>
        <v>46</v>
      </c>
      <c r="G16" s="46">
        <v>0</v>
      </c>
      <c r="H16" s="46">
        <v>26</v>
      </c>
    </row>
    <row r="17" spans="1:11" s="1" customFormat="1">
      <c r="A17" s="18"/>
      <c r="B17" s="19" t="s">
        <v>123</v>
      </c>
      <c r="C17" s="47">
        <f>C15+C16</f>
        <v>382</v>
      </c>
      <c r="D17" s="47">
        <f t="shared" ref="D17:H17" si="1">D15+D16</f>
        <v>0</v>
      </c>
      <c r="E17" s="47">
        <f t="shared" si="1"/>
        <v>402</v>
      </c>
      <c r="F17" s="47">
        <f t="shared" si="1"/>
        <v>1178</v>
      </c>
      <c r="G17" s="47">
        <f t="shared" si="1"/>
        <v>0</v>
      </c>
      <c r="H17" s="47">
        <f t="shared" si="1"/>
        <v>416</v>
      </c>
      <c r="I17" s="22"/>
      <c r="J17" s="22"/>
      <c r="K17" s="22"/>
    </row>
    <row r="18" spans="1:11" ht="18.75" customHeight="1">
      <c r="A18" s="254" t="s">
        <v>181</v>
      </c>
      <c r="B18" s="254"/>
      <c r="C18" s="254"/>
      <c r="D18" s="254"/>
      <c r="E18" s="254"/>
      <c r="F18" s="254"/>
      <c r="G18" s="254"/>
      <c r="H18" s="254"/>
    </row>
    <row r="19" spans="1:11" ht="35.25" customHeight="1">
      <c r="A19" s="248" t="s">
        <v>182</v>
      </c>
      <c r="B19" s="248"/>
      <c r="C19" s="248"/>
      <c r="D19" s="248"/>
      <c r="E19" s="248"/>
      <c r="F19" s="248"/>
      <c r="G19" s="248"/>
      <c r="H19" s="248"/>
    </row>
    <row r="20" spans="1:11" ht="15" customHeight="1">
      <c r="A20" s="16"/>
      <c r="B20" s="224" t="s">
        <v>23</v>
      </c>
      <c r="C20" s="224"/>
      <c r="D20" s="224"/>
      <c r="E20" s="224"/>
      <c r="F20" s="224"/>
      <c r="G20" s="3" t="s">
        <v>61</v>
      </c>
      <c r="H20" s="3"/>
      <c r="I20" s="3"/>
      <c r="J20" s="3"/>
    </row>
    <row r="21" spans="1:11" ht="39" customHeight="1">
      <c r="A21" s="251" t="s">
        <v>24</v>
      </c>
      <c r="B21" s="251" t="s">
        <v>183</v>
      </c>
      <c r="C21" s="232" t="s">
        <v>184</v>
      </c>
      <c r="D21" s="232"/>
      <c r="E21" s="232"/>
      <c r="F21" s="249" t="s">
        <v>185</v>
      </c>
      <c r="G21" s="249"/>
      <c r="H21" s="249"/>
      <c r="I21" s="250"/>
      <c r="J21" s="250"/>
      <c r="K21" s="250"/>
    </row>
    <row r="22" spans="1:11" ht="43.2">
      <c r="A22" s="251"/>
      <c r="B22" s="251"/>
      <c r="C22" s="44" t="s">
        <v>169</v>
      </c>
      <c r="D22" s="44" t="s">
        <v>170</v>
      </c>
      <c r="E22" s="44" t="s">
        <v>171</v>
      </c>
      <c r="F22" s="49" t="s">
        <v>169</v>
      </c>
      <c r="G22" s="49" t="s">
        <v>170</v>
      </c>
      <c r="H22" s="49" t="s">
        <v>171</v>
      </c>
      <c r="I22" s="22"/>
      <c r="J22" s="22"/>
      <c r="K22" s="22"/>
    </row>
    <row r="23" spans="1:11">
      <c r="A23" s="16"/>
      <c r="B23" s="50" t="s">
        <v>45</v>
      </c>
      <c r="C23" s="51">
        <v>34</v>
      </c>
      <c r="D23" s="51">
        <v>0</v>
      </c>
      <c r="E23" s="51">
        <v>0</v>
      </c>
      <c r="F23" s="51">
        <v>55</v>
      </c>
      <c r="G23" s="51">
        <v>0</v>
      </c>
      <c r="H23" s="52">
        <v>190</v>
      </c>
      <c r="I23" s="55"/>
      <c r="J23" s="55"/>
      <c r="K23" s="55"/>
    </row>
    <row r="24" spans="1:11">
      <c r="A24" s="16"/>
      <c r="B24" s="50" t="s">
        <v>47</v>
      </c>
      <c r="C24" s="51">
        <v>0</v>
      </c>
      <c r="D24" s="51">
        <v>0</v>
      </c>
      <c r="E24" s="51">
        <v>0</v>
      </c>
      <c r="F24" s="51">
        <v>0</v>
      </c>
      <c r="G24" s="51">
        <v>0</v>
      </c>
      <c r="H24" s="52">
        <v>408.125</v>
      </c>
      <c r="I24" s="55"/>
      <c r="J24" s="55"/>
      <c r="K24" s="55"/>
    </row>
    <row r="25" spans="1:11">
      <c r="A25" s="16"/>
      <c r="B25" s="50" t="s">
        <v>49</v>
      </c>
      <c r="C25" s="51">
        <v>0</v>
      </c>
      <c r="D25" s="51">
        <v>0</v>
      </c>
      <c r="E25" s="51">
        <v>0</v>
      </c>
      <c r="F25" s="51">
        <v>0</v>
      </c>
      <c r="G25" s="51">
        <v>0</v>
      </c>
      <c r="H25" s="52">
        <v>114.875</v>
      </c>
      <c r="I25" s="55"/>
      <c r="J25" s="55"/>
      <c r="K25" s="55"/>
    </row>
    <row r="26" spans="1:11">
      <c r="A26" s="16"/>
      <c r="B26" s="50" t="s">
        <v>50</v>
      </c>
      <c r="C26" s="51">
        <v>0</v>
      </c>
      <c r="D26" s="51">
        <v>0</v>
      </c>
      <c r="E26" s="51">
        <v>0</v>
      </c>
      <c r="F26" s="51">
        <v>0</v>
      </c>
      <c r="G26" s="51">
        <v>0</v>
      </c>
      <c r="H26" s="52">
        <v>112.25</v>
      </c>
      <c r="I26" s="55"/>
      <c r="J26" s="55"/>
      <c r="K26" s="55"/>
    </row>
    <row r="27" spans="1:11">
      <c r="A27" s="16"/>
      <c r="B27" s="50" t="s">
        <v>51</v>
      </c>
      <c r="C27" s="51">
        <v>0</v>
      </c>
      <c r="D27" s="51">
        <v>0</v>
      </c>
      <c r="E27" s="51">
        <v>0</v>
      </c>
      <c r="F27" s="51">
        <v>0</v>
      </c>
      <c r="G27" s="51">
        <v>0</v>
      </c>
      <c r="H27" s="52">
        <v>225.25</v>
      </c>
      <c r="I27" s="55"/>
      <c r="J27" s="55"/>
      <c r="K27" s="55"/>
    </row>
    <row r="28" spans="1:11">
      <c r="A28" s="16"/>
      <c r="B28" s="50" t="s">
        <v>52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2">
        <v>206.75</v>
      </c>
      <c r="I28" s="55"/>
      <c r="J28" s="55"/>
      <c r="K28" s="55"/>
    </row>
    <row r="29" spans="1:11">
      <c r="A29" s="16"/>
      <c r="B29" s="50" t="s">
        <v>53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2">
        <v>116</v>
      </c>
      <c r="I29" s="55"/>
      <c r="J29" s="55"/>
      <c r="K29" s="55"/>
    </row>
    <row r="30" spans="1:11">
      <c r="A30" s="16"/>
      <c r="B30" s="50" t="s">
        <v>54</v>
      </c>
      <c r="C30" s="51">
        <v>0</v>
      </c>
      <c r="D30" s="51">
        <v>0</v>
      </c>
      <c r="E30" s="51">
        <v>0</v>
      </c>
      <c r="F30" s="51">
        <v>0</v>
      </c>
      <c r="G30" s="51">
        <v>0</v>
      </c>
      <c r="H30" s="52">
        <v>121</v>
      </c>
      <c r="I30" s="55"/>
      <c r="J30" s="55"/>
      <c r="K30" s="55"/>
    </row>
    <row r="31" spans="1:11">
      <c r="A31" s="16"/>
      <c r="B31" s="50" t="s">
        <v>55</v>
      </c>
      <c r="C31" s="51">
        <v>0</v>
      </c>
      <c r="D31" s="51">
        <v>0</v>
      </c>
      <c r="E31" s="51">
        <v>0</v>
      </c>
      <c r="F31" s="51">
        <v>0</v>
      </c>
      <c r="G31" s="51">
        <v>0</v>
      </c>
      <c r="H31" s="52">
        <v>89</v>
      </c>
      <c r="I31" s="55"/>
      <c r="J31" s="55"/>
      <c r="K31" s="55"/>
    </row>
    <row r="32" spans="1:11">
      <c r="A32" s="16"/>
      <c r="B32" s="50" t="s">
        <v>56</v>
      </c>
      <c r="C32" s="51">
        <v>0</v>
      </c>
      <c r="D32" s="51">
        <v>0</v>
      </c>
      <c r="E32" s="51">
        <v>0</v>
      </c>
      <c r="F32" s="51">
        <v>0</v>
      </c>
      <c r="G32" s="51">
        <v>0</v>
      </c>
      <c r="H32" s="52">
        <v>135.125</v>
      </c>
      <c r="I32" s="55"/>
      <c r="J32" s="55"/>
      <c r="K32" s="55"/>
    </row>
    <row r="33" spans="1:11" s="1" customFormat="1">
      <c r="A33" s="18"/>
      <c r="B33" s="50" t="s">
        <v>57</v>
      </c>
      <c r="C33" s="51">
        <v>0</v>
      </c>
      <c r="D33" s="51">
        <v>0</v>
      </c>
      <c r="E33" s="51">
        <v>0</v>
      </c>
      <c r="F33" s="51">
        <v>0</v>
      </c>
      <c r="G33" s="51">
        <v>0</v>
      </c>
      <c r="H33" s="53">
        <v>147.125</v>
      </c>
      <c r="I33" s="22"/>
      <c r="J33" s="22"/>
      <c r="K33" s="22"/>
    </row>
    <row r="34" spans="1:11">
      <c r="B34" s="50" t="s">
        <v>58</v>
      </c>
      <c r="C34" s="51">
        <v>0</v>
      </c>
      <c r="D34" s="51">
        <v>0</v>
      </c>
      <c r="E34" s="51">
        <v>0</v>
      </c>
      <c r="F34" s="51">
        <v>0</v>
      </c>
      <c r="G34" s="51">
        <v>0</v>
      </c>
      <c r="H34" s="54">
        <v>186.625</v>
      </c>
      <c r="I34" s="55"/>
      <c r="J34" s="55"/>
      <c r="K34" s="55"/>
    </row>
    <row r="35" spans="1:11">
      <c r="B35" s="50" t="s">
        <v>59</v>
      </c>
      <c r="C35" s="51">
        <v>0</v>
      </c>
      <c r="D35" s="51">
        <v>0</v>
      </c>
      <c r="E35" s="51">
        <v>0</v>
      </c>
      <c r="F35" s="51">
        <v>0</v>
      </c>
      <c r="G35" s="51">
        <v>0</v>
      </c>
      <c r="H35" s="54">
        <v>118.625</v>
      </c>
    </row>
    <row r="36" spans="1:11">
      <c r="C36" s="47">
        <f t="shared" ref="C36:H36" si="2">SUM(C23:C32)</f>
        <v>34</v>
      </c>
      <c r="D36" s="47">
        <f t="shared" si="2"/>
        <v>0</v>
      </c>
      <c r="E36" s="47">
        <f t="shared" si="2"/>
        <v>0</v>
      </c>
      <c r="F36" s="47">
        <f t="shared" si="2"/>
        <v>55</v>
      </c>
      <c r="G36" s="47">
        <f t="shared" si="2"/>
        <v>0</v>
      </c>
      <c r="H36" s="47">
        <f t="shared" si="2"/>
        <v>1718.375</v>
      </c>
    </row>
  </sheetData>
  <mergeCells count="18">
    <mergeCell ref="B2:K2"/>
    <mergeCell ref="B3:H3"/>
    <mergeCell ref="B4:H4"/>
    <mergeCell ref="B5:G5"/>
    <mergeCell ref="C6:E6"/>
    <mergeCell ref="F6:H6"/>
    <mergeCell ref="B11:H11"/>
    <mergeCell ref="B12:H12"/>
    <mergeCell ref="C13:E13"/>
    <mergeCell ref="F13:H13"/>
    <mergeCell ref="A18:H18"/>
    <mergeCell ref="A19:H19"/>
    <mergeCell ref="B20:F20"/>
    <mergeCell ref="C21:E21"/>
    <mergeCell ref="F21:H21"/>
    <mergeCell ref="I21:K21"/>
    <mergeCell ref="A21:A22"/>
    <mergeCell ref="B21:B22"/>
  </mergeCells>
  <pageMargins left="0.70866141732283505" right="0.70866141732283505" top="0.17" bottom="0.74803149606299202" header="0.17" footer="0.31496062992126"/>
  <pageSetup paperSize="9" scale="6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59"/>
  <sheetViews>
    <sheetView view="pageBreakPreview" zoomScale="85" zoomScaleNormal="90" zoomScaleSheetLayoutView="85" workbookViewId="0">
      <selection activeCell="B7" sqref="B7:B19"/>
    </sheetView>
  </sheetViews>
  <sheetFormatPr defaultColWidth="9.109375" defaultRowHeight="14.4"/>
  <cols>
    <col min="1" max="1" width="5.6640625" style="2" customWidth="1"/>
    <col min="2" max="2" width="25.33203125" style="2" customWidth="1"/>
    <col min="3" max="3" width="11.88671875" style="2" customWidth="1"/>
    <col min="4" max="4" width="12.88671875" style="2" customWidth="1"/>
    <col min="5" max="5" width="11.33203125" style="2" customWidth="1"/>
    <col min="6" max="6" width="11.88671875" style="2" customWidth="1"/>
    <col min="7" max="7" width="12.88671875" style="2" customWidth="1"/>
    <col min="8" max="8" width="17.44140625" style="2" customWidth="1"/>
    <col min="9" max="9" width="11.88671875" style="2" customWidth="1"/>
    <col min="10" max="10" width="12.5546875" style="2" customWidth="1"/>
    <col min="11" max="11" width="11.33203125" style="2" customWidth="1"/>
    <col min="12" max="16384" width="9.109375" style="2"/>
  </cols>
  <sheetData>
    <row r="2" spans="1:11" ht="18">
      <c r="B2" s="233" t="s">
        <v>186</v>
      </c>
      <c r="C2" s="233"/>
      <c r="D2" s="233"/>
      <c r="E2" s="233"/>
      <c r="F2" s="233"/>
      <c r="G2" s="233"/>
      <c r="H2" s="233"/>
      <c r="I2" s="233"/>
      <c r="J2" s="233"/>
      <c r="K2" s="233"/>
    </row>
    <row r="3" spans="1:11">
      <c r="B3" s="201" t="s">
        <v>23</v>
      </c>
      <c r="C3" s="201"/>
      <c r="D3" s="201"/>
      <c r="E3" s="201"/>
      <c r="F3" s="201"/>
      <c r="G3" s="3" t="s">
        <v>61</v>
      </c>
      <c r="H3" s="3"/>
      <c r="I3" s="3"/>
      <c r="J3" s="3"/>
    </row>
    <row r="4" spans="1:11" ht="15.6">
      <c r="A4" s="269" t="s">
        <v>187</v>
      </c>
      <c r="B4" s="270"/>
      <c r="C4" s="270"/>
      <c r="D4" s="270"/>
      <c r="E4" s="270"/>
      <c r="F4" s="270"/>
      <c r="G4" s="270"/>
      <c r="H4" s="270"/>
      <c r="I4" s="20"/>
      <c r="J4" s="20"/>
      <c r="K4" s="20"/>
    </row>
    <row r="5" spans="1:11" ht="27.75" customHeight="1">
      <c r="A5" s="277" t="s">
        <v>188</v>
      </c>
      <c r="B5" s="277" t="s">
        <v>189</v>
      </c>
      <c r="C5" s="282" t="s">
        <v>190</v>
      </c>
      <c r="D5" s="282"/>
      <c r="E5" s="282"/>
      <c r="F5" s="282"/>
      <c r="G5" s="282"/>
      <c r="H5" s="282"/>
    </row>
    <row r="6" spans="1:11" ht="27.75" customHeight="1">
      <c r="A6" s="278"/>
      <c r="B6" s="278"/>
      <c r="C6" s="280" t="s">
        <v>191</v>
      </c>
      <c r="D6" s="281"/>
      <c r="E6" s="271" t="s">
        <v>155</v>
      </c>
      <c r="F6" s="273"/>
      <c r="G6" s="240" t="s">
        <v>192</v>
      </c>
      <c r="H6" s="242"/>
    </row>
    <row r="7" spans="1:11" ht="15.6">
      <c r="A7" s="16"/>
      <c r="B7" s="8" t="s">
        <v>51</v>
      </c>
      <c r="C7" s="280">
        <v>120</v>
      </c>
      <c r="D7" s="281"/>
      <c r="E7" s="271">
        <v>0</v>
      </c>
      <c r="F7" s="273"/>
      <c r="G7" s="240"/>
      <c r="H7" s="242"/>
    </row>
    <row r="8" spans="1:11" ht="15.6">
      <c r="A8" s="16"/>
      <c r="B8" s="11" t="s">
        <v>193</v>
      </c>
      <c r="C8" s="280">
        <v>0</v>
      </c>
      <c r="D8" s="281"/>
      <c r="E8" s="280">
        <v>0</v>
      </c>
      <c r="F8" s="281"/>
      <c r="G8" s="280">
        <v>0</v>
      </c>
      <c r="H8" s="281"/>
    </row>
    <row r="9" spans="1:11" ht="15.6">
      <c r="A9" s="16"/>
      <c r="B9" s="12" t="s">
        <v>47</v>
      </c>
      <c r="C9" s="280">
        <v>0</v>
      </c>
      <c r="D9" s="281"/>
      <c r="E9" s="280">
        <v>0</v>
      </c>
      <c r="F9" s="281"/>
      <c r="G9" s="280">
        <v>0</v>
      </c>
      <c r="H9" s="281"/>
    </row>
    <row r="10" spans="1:11" ht="15.6">
      <c r="A10" s="16"/>
      <c r="B10" s="8" t="s">
        <v>52</v>
      </c>
      <c r="C10" s="280">
        <v>0</v>
      </c>
      <c r="D10" s="281"/>
      <c r="E10" s="280">
        <v>0</v>
      </c>
      <c r="F10" s="281"/>
      <c r="G10" s="280">
        <v>0</v>
      </c>
      <c r="H10" s="281"/>
    </row>
    <row r="11" spans="1:11" ht="15.6">
      <c r="A11" s="16"/>
      <c r="B11" s="8" t="s">
        <v>53</v>
      </c>
      <c r="C11" s="280">
        <v>0</v>
      </c>
      <c r="D11" s="281"/>
      <c r="E11" s="280">
        <v>0</v>
      </c>
      <c r="F11" s="281"/>
      <c r="G11" s="280">
        <v>0</v>
      </c>
      <c r="H11" s="281"/>
    </row>
    <row r="12" spans="1:11" ht="15.6">
      <c r="A12" s="16"/>
      <c r="B12" s="8" t="s">
        <v>54</v>
      </c>
      <c r="C12" s="280">
        <v>0</v>
      </c>
      <c r="D12" s="281"/>
      <c r="E12" s="280">
        <v>0</v>
      </c>
      <c r="F12" s="281"/>
      <c r="G12" s="280">
        <v>0</v>
      </c>
      <c r="H12" s="281"/>
    </row>
    <row r="13" spans="1:11" ht="15.6">
      <c r="A13" s="16"/>
      <c r="B13" s="8" t="s">
        <v>55</v>
      </c>
      <c r="C13" s="280">
        <v>0</v>
      </c>
      <c r="D13" s="281"/>
      <c r="E13" s="280">
        <v>0</v>
      </c>
      <c r="F13" s="281"/>
      <c r="G13" s="280">
        <v>0</v>
      </c>
      <c r="H13" s="281"/>
    </row>
    <row r="14" spans="1:11" ht="15.6">
      <c r="A14" s="16"/>
      <c r="B14" s="8" t="s">
        <v>56</v>
      </c>
      <c r="C14" s="280">
        <v>0</v>
      </c>
      <c r="D14" s="281"/>
      <c r="E14" s="280">
        <v>0</v>
      </c>
      <c r="F14" s="281"/>
      <c r="G14" s="280">
        <v>0</v>
      </c>
      <c r="H14" s="281"/>
    </row>
    <row r="15" spans="1:11" ht="15.6">
      <c r="A15" s="16"/>
      <c r="B15" s="8" t="s">
        <v>57</v>
      </c>
      <c r="C15" s="280">
        <v>0</v>
      </c>
      <c r="D15" s="281"/>
      <c r="E15" s="280">
        <v>0</v>
      </c>
      <c r="F15" s="281"/>
      <c r="G15" s="280">
        <v>0</v>
      </c>
      <c r="H15" s="281"/>
    </row>
    <row r="16" spans="1:11" ht="15.6">
      <c r="A16" s="16"/>
      <c r="B16" s="8" t="s">
        <v>58</v>
      </c>
      <c r="C16" s="280">
        <v>0</v>
      </c>
      <c r="D16" s="281"/>
      <c r="E16" s="280">
        <v>0</v>
      </c>
      <c r="F16" s="281"/>
      <c r="G16" s="280">
        <v>0</v>
      </c>
      <c r="H16" s="281"/>
    </row>
    <row r="17" spans="1:8" ht="15.6">
      <c r="A17" s="16"/>
      <c r="B17" s="8" t="s">
        <v>49</v>
      </c>
      <c r="C17" s="280">
        <v>0</v>
      </c>
      <c r="D17" s="281"/>
      <c r="E17" s="280">
        <v>0</v>
      </c>
      <c r="F17" s="281"/>
      <c r="G17" s="280">
        <v>0</v>
      </c>
      <c r="H17" s="281"/>
    </row>
    <row r="18" spans="1:8" ht="15.6">
      <c r="A18" s="16"/>
      <c r="B18" s="8" t="s">
        <v>59</v>
      </c>
      <c r="C18" s="280">
        <v>0</v>
      </c>
      <c r="D18" s="281"/>
      <c r="E18" s="280">
        <v>0</v>
      </c>
      <c r="F18" s="281"/>
      <c r="G18" s="280">
        <v>0</v>
      </c>
      <c r="H18" s="281"/>
    </row>
    <row r="19" spans="1:8" ht="15.6">
      <c r="A19" s="16"/>
      <c r="B19" s="8" t="s">
        <v>50</v>
      </c>
      <c r="C19" s="280">
        <v>0</v>
      </c>
      <c r="D19" s="281"/>
      <c r="E19" s="280">
        <v>0</v>
      </c>
      <c r="F19" s="281"/>
      <c r="G19" s="280">
        <v>0</v>
      </c>
      <c r="H19" s="281"/>
    </row>
    <row r="20" spans="1:8" s="1" customFormat="1">
      <c r="A20" s="18"/>
      <c r="B20" s="19" t="s">
        <v>123</v>
      </c>
      <c r="C20" s="271">
        <f t="shared" ref="C20:H20" si="0">SUM(C7:C19)</f>
        <v>120</v>
      </c>
      <c r="D20" s="273">
        <f t="shared" si="0"/>
        <v>0</v>
      </c>
      <c r="E20" s="282">
        <f t="shared" si="0"/>
        <v>0</v>
      </c>
      <c r="F20" s="282">
        <f t="shared" si="0"/>
        <v>0</v>
      </c>
      <c r="G20" s="283">
        <f t="shared" si="0"/>
        <v>0</v>
      </c>
      <c r="H20" s="283">
        <f t="shared" si="0"/>
        <v>0</v>
      </c>
    </row>
    <row r="21" spans="1:8" s="1" customFormat="1">
      <c r="A21" s="20"/>
      <c r="B21" s="21"/>
      <c r="C21" s="22"/>
      <c r="D21" s="22"/>
      <c r="E21" s="22"/>
      <c r="F21" s="22"/>
      <c r="G21" s="22"/>
      <c r="H21" s="22"/>
    </row>
    <row r="22" spans="1:8" s="1" customFormat="1" ht="15.6">
      <c r="A22" s="269" t="s">
        <v>194</v>
      </c>
      <c r="B22" s="270"/>
      <c r="C22" s="270"/>
      <c r="D22" s="270"/>
      <c r="E22" s="270"/>
      <c r="F22" s="270"/>
      <c r="G22" s="270"/>
      <c r="H22" s="270"/>
    </row>
    <row r="23" spans="1:8" s="1" customFormat="1">
      <c r="A23" s="277" t="s">
        <v>188</v>
      </c>
      <c r="B23" s="277" t="s">
        <v>189</v>
      </c>
      <c r="C23" s="271" t="s">
        <v>195</v>
      </c>
      <c r="D23" s="272"/>
      <c r="E23" s="273"/>
      <c r="F23" s="240" t="s">
        <v>196</v>
      </c>
      <c r="G23" s="241"/>
      <c r="H23" s="242"/>
    </row>
    <row r="24" spans="1:8" s="1" customFormat="1" ht="43.2">
      <c r="A24" s="278"/>
      <c r="B24" s="278"/>
      <c r="C24" s="4" t="s">
        <v>154</v>
      </c>
      <c r="D24" s="4" t="s">
        <v>197</v>
      </c>
      <c r="E24" s="4" t="s">
        <v>156</v>
      </c>
      <c r="F24" s="6" t="s">
        <v>154</v>
      </c>
      <c r="G24" s="4" t="s">
        <v>197</v>
      </c>
      <c r="H24" s="6" t="s">
        <v>192</v>
      </c>
    </row>
    <row r="25" spans="1:8" s="1" customFormat="1" ht="15.6">
      <c r="A25" s="5"/>
      <c r="B25" s="8" t="s">
        <v>51</v>
      </c>
      <c r="C25" s="4">
        <v>0</v>
      </c>
      <c r="D25" s="4">
        <v>0</v>
      </c>
      <c r="E25" s="4">
        <v>0</v>
      </c>
      <c r="F25" s="4">
        <v>0</v>
      </c>
      <c r="G25" s="4">
        <v>0</v>
      </c>
      <c r="H25" s="4">
        <v>0</v>
      </c>
    </row>
    <row r="26" spans="1:8" s="1" customFormat="1" ht="15.6">
      <c r="A26" s="5"/>
      <c r="B26" s="11" t="s">
        <v>193</v>
      </c>
      <c r="C26" s="4">
        <v>0</v>
      </c>
      <c r="D26" s="4">
        <v>0</v>
      </c>
      <c r="E26" s="4">
        <v>0</v>
      </c>
      <c r="F26" s="4">
        <v>0</v>
      </c>
      <c r="G26" s="4">
        <v>0</v>
      </c>
      <c r="H26" s="4">
        <v>0</v>
      </c>
    </row>
    <row r="27" spans="1:8" s="1" customFormat="1" ht="15.6">
      <c r="A27" s="5"/>
      <c r="B27" s="12" t="s">
        <v>47</v>
      </c>
      <c r="C27" s="4">
        <v>0</v>
      </c>
      <c r="D27" s="4">
        <v>0</v>
      </c>
      <c r="E27" s="4">
        <v>0</v>
      </c>
      <c r="F27" s="4">
        <v>0</v>
      </c>
      <c r="G27" s="4">
        <v>0</v>
      </c>
      <c r="H27" s="4">
        <v>0</v>
      </c>
    </row>
    <row r="28" spans="1:8" s="1" customFormat="1" ht="15.6">
      <c r="A28" s="5"/>
      <c r="B28" s="8" t="s">
        <v>52</v>
      </c>
      <c r="C28" s="4">
        <v>0</v>
      </c>
      <c r="D28" s="4">
        <v>0</v>
      </c>
      <c r="E28" s="4">
        <v>0</v>
      </c>
      <c r="F28" s="4">
        <v>0</v>
      </c>
      <c r="G28" s="4">
        <v>0</v>
      </c>
      <c r="H28" s="4">
        <v>0</v>
      </c>
    </row>
    <row r="29" spans="1:8" s="1" customFormat="1" ht="15.6">
      <c r="A29" s="5"/>
      <c r="B29" s="8" t="s">
        <v>53</v>
      </c>
      <c r="C29" s="4">
        <v>0</v>
      </c>
      <c r="D29" s="4">
        <v>0</v>
      </c>
      <c r="E29" s="4">
        <v>0</v>
      </c>
      <c r="F29" s="4">
        <v>0</v>
      </c>
      <c r="G29" s="4">
        <v>0</v>
      </c>
      <c r="H29" s="4">
        <v>0</v>
      </c>
    </row>
    <row r="30" spans="1:8" s="1" customFormat="1" ht="15.6">
      <c r="A30" s="5"/>
      <c r="B30" s="8" t="s">
        <v>54</v>
      </c>
      <c r="C30" s="4">
        <v>0</v>
      </c>
      <c r="D30" s="4">
        <v>0</v>
      </c>
      <c r="E30" s="4">
        <v>0</v>
      </c>
      <c r="F30" s="4">
        <v>0</v>
      </c>
      <c r="G30" s="4">
        <v>0</v>
      </c>
      <c r="H30" s="4">
        <v>0</v>
      </c>
    </row>
    <row r="31" spans="1:8" s="1" customFormat="1" ht="15.6">
      <c r="A31" s="5"/>
      <c r="B31" s="8" t="s">
        <v>55</v>
      </c>
      <c r="C31" s="4">
        <v>0</v>
      </c>
      <c r="D31" s="4">
        <v>0</v>
      </c>
      <c r="E31" s="4">
        <v>0</v>
      </c>
      <c r="F31" s="4">
        <v>0</v>
      </c>
      <c r="G31" s="4">
        <v>0</v>
      </c>
      <c r="H31" s="4">
        <v>0</v>
      </c>
    </row>
    <row r="32" spans="1:8" s="1" customFormat="1" ht="15.6">
      <c r="A32" s="5"/>
      <c r="B32" s="8" t="s">
        <v>56</v>
      </c>
      <c r="C32" s="4">
        <v>0</v>
      </c>
      <c r="D32" s="4">
        <v>0</v>
      </c>
      <c r="E32" s="4">
        <v>0</v>
      </c>
      <c r="F32" s="4">
        <v>0</v>
      </c>
      <c r="G32" s="4">
        <v>0</v>
      </c>
      <c r="H32" s="4">
        <v>0</v>
      </c>
    </row>
    <row r="33" spans="1:11" s="1" customFormat="1" ht="15.6">
      <c r="A33" s="5"/>
      <c r="B33" s="8" t="s">
        <v>57</v>
      </c>
      <c r="C33" s="4">
        <v>0</v>
      </c>
      <c r="D33" s="4">
        <v>0</v>
      </c>
      <c r="E33" s="4">
        <v>0</v>
      </c>
      <c r="F33" s="4">
        <v>0</v>
      </c>
      <c r="G33" s="4">
        <v>0</v>
      </c>
      <c r="H33" s="4">
        <v>0</v>
      </c>
    </row>
    <row r="34" spans="1:11" s="1" customFormat="1" ht="15.6">
      <c r="A34" s="5"/>
      <c r="B34" s="8" t="s">
        <v>58</v>
      </c>
      <c r="C34" s="4">
        <v>0</v>
      </c>
      <c r="D34" s="4">
        <v>0</v>
      </c>
      <c r="E34" s="4">
        <v>0</v>
      </c>
      <c r="F34" s="4">
        <v>0</v>
      </c>
      <c r="G34" s="4">
        <v>0</v>
      </c>
      <c r="H34" s="4">
        <v>0</v>
      </c>
    </row>
    <row r="35" spans="1:11" s="1" customFormat="1" ht="15.6">
      <c r="A35" s="5"/>
      <c r="B35" s="8" t="s">
        <v>49</v>
      </c>
      <c r="C35" s="4">
        <v>0</v>
      </c>
      <c r="D35" s="4">
        <v>0</v>
      </c>
      <c r="E35" s="4">
        <v>0</v>
      </c>
      <c r="F35" s="4">
        <v>0</v>
      </c>
      <c r="G35" s="4">
        <v>0</v>
      </c>
      <c r="H35" s="4">
        <v>0</v>
      </c>
    </row>
    <row r="36" spans="1:11" s="1" customFormat="1" ht="15.6">
      <c r="A36" s="18"/>
      <c r="B36" s="8" t="s">
        <v>59</v>
      </c>
      <c r="C36" s="4">
        <v>0</v>
      </c>
      <c r="D36" s="4">
        <v>0</v>
      </c>
      <c r="E36" s="4">
        <v>0</v>
      </c>
      <c r="F36" s="4">
        <v>0</v>
      </c>
      <c r="G36" s="4">
        <v>0</v>
      </c>
      <c r="H36" s="4">
        <v>0</v>
      </c>
    </row>
    <row r="37" spans="1:11" s="1" customFormat="1" ht="15.6">
      <c r="A37" s="18"/>
      <c r="B37" s="8" t="s">
        <v>50</v>
      </c>
      <c r="C37" s="4">
        <v>0</v>
      </c>
      <c r="D37" s="4">
        <v>0</v>
      </c>
      <c r="E37" s="4">
        <v>0</v>
      </c>
      <c r="F37" s="4">
        <v>0</v>
      </c>
      <c r="G37" s="4">
        <v>0</v>
      </c>
      <c r="H37" s="4">
        <v>0</v>
      </c>
    </row>
    <row r="38" spans="1:11" s="1" customFormat="1">
      <c r="A38" s="18"/>
      <c r="B38" s="19"/>
      <c r="C38" s="25"/>
      <c r="D38" s="25"/>
      <c r="E38" s="25"/>
      <c r="F38" s="25"/>
      <c r="G38" s="25"/>
      <c r="H38" s="25"/>
    </row>
    <row r="39" spans="1:11" s="1" customFormat="1">
      <c r="A39" s="18"/>
      <c r="B39" s="19"/>
      <c r="C39" s="25"/>
      <c r="D39" s="25"/>
      <c r="E39" s="25"/>
      <c r="F39" s="25"/>
      <c r="G39" s="25"/>
      <c r="H39" s="25"/>
    </row>
    <row r="40" spans="1:11" s="1" customFormat="1">
      <c r="A40" s="20"/>
      <c r="B40" s="21"/>
      <c r="C40" s="22"/>
      <c r="D40" s="22"/>
      <c r="E40" s="22"/>
      <c r="F40" s="22"/>
      <c r="G40" s="22"/>
      <c r="H40" s="22"/>
    </row>
    <row r="41" spans="1:11">
      <c r="C41" s="26"/>
      <c r="D41" s="26"/>
      <c r="E41" s="26"/>
      <c r="F41" s="26"/>
      <c r="G41" s="26"/>
      <c r="H41" s="26"/>
    </row>
    <row r="42" spans="1:11" ht="26.25" customHeight="1">
      <c r="A42" s="274" t="s">
        <v>198</v>
      </c>
      <c r="B42" s="275"/>
      <c r="C42" s="275"/>
      <c r="D42" s="275"/>
      <c r="E42" s="275"/>
      <c r="F42" s="275"/>
      <c r="G42" s="275"/>
      <c r="H42" s="275"/>
      <c r="I42" s="275"/>
      <c r="J42" s="33"/>
      <c r="K42" s="33"/>
    </row>
    <row r="43" spans="1:11" ht="15" customHeight="1">
      <c r="A43" s="277" t="s">
        <v>24</v>
      </c>
      <c r="B43" s="277" t="s">
        <v>199</v>
      </c>
      <c r="C43" s="276" t="s">
        <v>200</v>
      </c>
      <c r="D43" s="276"/>
      <c r="E43" s="276"/>
      <c r="F43" s="276"/>
      <c r="G43" s="276"/>
      <c r="H43" s="276"/>
      <c r="I43" s="34"/>
      <c r="J43" s="34"/>
      <c r="K43" s="34"/>
    </row>
    <row r="44" spans="1:11" ht="60" customHeight="1">
      <c r="A44" s="278"/>
      <c r="B44" s="278"/>
      <c r="C44" s="267" t="s">
        <v>201</v>
      </c>
      <c r="D44" s="268"/>
      <c r="E44" s="279" t="s">
        <v>155</v>
      </c>
      <c r="F44" s="279"/>
      <c r="G44" s="279" t="s">
        <v>8</v>
      </c>
      <c r="H44" s="279"/>
      <c r="I44" s="35"/>
      <c r="J44" s="35"/>
      <c r="K44" s="35"/>
    </row>
    <row r="45" spans="1:11" ht="60" customHeight="1">
      <c r="A45" s="5"/>
      <c r="B45" s="8" t="s">
        <v>51</v>
      </c>
      <c r="C45" s="31">
        <v>0</v>
      </c>
      <c r="D45" s="32"/>
      <c r="E45" s="31">
        <v>0</v>
      </c>
      <c r="F45" s="32"/>
      <c r="G45" s="31">
        <v>0</v>
      </c>
      <c r="H45" s="32"/>
      <c r="I45" s="35"/>
      <c r="J45" s="35"/>
      <c r="K45" s="35"/>
    </row>
    <row r="46" spans="1:11" ht="60" customHeight="1">
      <c r="A46" s="5"/>
      <c r="B46" s="11" t="s">
        <v>193</v>
      </c>
      <c r="C46" s="31">
        <v>0</v>
      </c>
      <c r="D46" s="32"/>
      <c r="E46" s="31">
        <v>0</v>
      </c>
      <c r="F46" s="32"/>
      <c r="G46" s="31">
        <v>0</v>
      </c>
      <c r="H46" s="32"/>
      <c r="I46" s="35"/>
      <c r="J46" s="35"/>
      <c r="K46" s="35"/>
    </row>
    <row r="47" spans="1:11" ht="60" customHeight="1">
      <c r="A47" s="5"/>
      <c r="B47" s="12" t="s">
        <v>47</v>
      </c>
      <c r="C47" s="31">
        <v>0</v>
      </c>
      <c r="D47" s="32"/>
      <c r="E47" s="31">
        <v>0</v>
      </c>
      <c r="F47" s="32"/>
      <c r="G47" s="31">
        <v>0</v>
      </c>
      <c r="H47" s="32"/>
      <c r="I47" s="35"/>
      <c r="J47" s="35"/>
      <c r="K47" s="35"/>
    </row>
    <row r="48" spans="1:11" ht="60" customHeight="1">
      <c r="A48" s="5"/>
      <c r="B48" s="8" t="s">
        <v>52</v>
      </c>
      <c r="C48" s="31">
        <v>0</v>
      </c>
      <c r="D48" s="32"/>
      <c r="E48" s="31">
        <v>0</v>
      </c>
      <c r="F48" s="32"/>
      <c r="G48" s="31">
        <v>0</v>
      </c>
      <c r="H48" s="32"/>
      <c r="I48" s="35"/>
      <c r="J48" s="35"/>
      <c r="K48" s="35"/>
    </row>
    <row r="49" spans="1:11" ht="60" customHeight="1">
      <c r="A49" s="5"/>
      <c r="B49" s="8" t="s">
        <v>53</v>
      </c>
      <c r="C49" s="31">
        <v>0</v>
      </c>
      <c r="D49" s="32"/>
      <c r="E49" s="31">
        <v>0</v>
      </c>
      <c r="F49" s="32"/>
      <c r="G49" s="31">
        <v>0</v>
      </c>
      <c r="H49" s="32"/>
      <c r="I49" s="35"/>
      <c r="J49" s="35"/>
      <c r="K49" s="35"/>
    </row>
    <row r="50" spans="1:11" ht="60" customHeight="1">
      <c r="A50" s="5"/>
      <c r="B50" s="8" t="s">
        <v>54</v>
      </c>
      <c r="C50" s="31">
        <v>0</v>
      </c>
      <c r="D50" s="32"/>
      <c r="E50" s="31">
        <v>0</v>
      </c>
      <c r="F50" s="32"/>
      <c r="G50" s="31">
        <v>0</v>
      </c>
      <c r="H50" s="32"/>
      <c r="I50" s="35"/>
      <c r="J50" s="35"/>
      <c r="K50" s="35"/>
    </row>
    <row r="51" spans="1:11" ht="60" customHeight="1">
      <c r="A51" s="5"/>
      <c r="B51" s="8" t="s">
        <v>55</v>
      </c>
      <c r="C51" s="31">
        <v>0</v>
      </c>
      <c r="D51" s="32"/>
      <c r="E51" s="31">
        <v>0</v>
      </c>
      <c r="F51" s="32"/>
      <c r="G51" s="31">
        <v>0</v>
      </c>
      <c r="H51" s="32"/>
      <c r="I51" s="35"/>
      <c r="J51" s="35"/>
      <c r="K51" s="35"/>
    </row>
    <row r="52" spans="1:11" ht="60" customHeight="1">
      <c r="A52" s="5"/>
      <c r="B52" s="8" t="s">
        <v>56</v>
      </c>
      <c r="C52" s="31">
        <v>0</v>
      </c>
      <c r="D52" s="32"/>
      <c r="E52" s="31">
        <v>0</v>
      </c>
      <c r="F52" s="32"/>
      <c r="G52" s="31">
        <v>0</v>
      </c>
      <c r="H52" s="32"/>
      <c r="I52" s="35"/>
      <c r="J52" s="35"/>
      <c r="K52" s="35"/>
    </row>
    <row r="53" spans="1:11" ht="60" customHeight="1">
      <c r="A53" s="5"/>
      <c r="B53" s="8" t="s">
        <v>57</v>
      </c>
      <c r="C53" s="31">
        <v>0</v>
      </c>
      <c r="D53" s="32"/>
      <c r="E53" s="31">
        <v>0</v>
      </c>
      <c r="F53" s="32"/>
      <c r="G53" s="31">
        <v>0</v>
      </c>
      <c r="H53" s="32"/>
      <c r="I53" s="35"/>
      <c r="J53" s="35"/>
      <c r="K53" s="35"/>
    </row>
    <row r="54" spans="1:11" ht="15.6">
      <c r="A54" s="16"/>
      <c r="B54" s="8" t="s">
        <v>58</v>
      </c>
      <c r="C54" s="267">
        <v>0</v>
      </c>
      <c r="D54" s="268"/>
      <c r="E54" s="267">
        <v>0</v>
      </c>
      <c r="F54" s="268"/>
      <c r="G54" s="267">
        <v>0</v>
      </c>
      <c r="H54" s="268"/>
      <c r="I54" s="36"/>
      <c r="J54" s="36"/>
      <c r="K54" s="36"/>
    </row>
    <row r="55" spans="1:11" ht="15.6">
      <c r="A55" s="16"/>
      <c r="B55" s="8" t="s">
        <v>49</v>
      </c>
      <c r="C55" s="267">
        <v>0</v>
      </c>
      <c r="D55" s="268"/>
      <c r="E55" s="267">
        <v>0</v>
      </c>
      <c r="F55" s="268"/>
      <c r="G55" s="267">
        <v>0</v>
      </c>
      <c r="H55" s="268"/>
      <c r="I55" s="36"/>
      <c r="J55" s="36"/>
      <c r="K55" s="36"/>
    </row>
    <row r="56" spans="1:11" s="1" customFormat="1" ht="15.6">
      <c r="A56" s="18"/>
      <c r="B56" s="8" t="s">
        <v>59</v>
      </c>
      <c r="C56" s="1">
        <v>0</v>
      </c>
      <c r="E56" s="1">
        <v>0</v>
      </c>
      <c r="G56" s="1">
        <v>0</v>
      </c>
      <c r="I56" s="22"/>
      <c r="J56" s="22"/>
      <c r="K56" s="22"/>
    </row>
    <row r="57" spans="1:11" s="28" customFormat="1" ht="15.6">
      <c r="A57" s="20"/>
      <c r="B57" s="8" t="s">
        <v>50</v>
      </c>
      <c r="C57" s="20">
        <v>0</v>
      </c>
      <c r="D57" s="20"/>
      <c r="E57" s="20">
        <v>0</v>
      </c>
      <c r="F57" s="20"/>
      <c r="G57" s="20">
        <v>0</v>
      </c>
      <c r="H57" s="20"/>
      <c r="I57" s="20"/>
      <c r="J57" s="20"/>
      <c r="K57" s="20"/>
    </row>
    <row r="58" spans="1:11">
      <c r="B58" s="27" t="s">
        <v>202</v>
      </c>
      <c r="C58" s="265">
        <f>SUM(C54:C55)</f>
        <v>0</v>
      </c>
      <c r="D58" s="266">
        <f>SUM(D54:D55)</f>
        <v>0</v>
      </c>
      <c r="E58" s="265">
        <f>SUM(E54:E55)</f>
        <v>0</v>
      </c>
      <c r="F58" s="266"/>
      <c r="G58" s="265">
        <f>SUM(G54:G55)</f>
        <v>0</v>
      </c>
      <c r="H58" s="266"/>
    </row>
    <row r="59" spans="1:11">
      <c r="B59" s="2" t="s">
        <v>203</v>
      </c>
    </row>
  </sheetData>
  <mergeCells count="72">
    <mergeCell ref="B2:K2"/>
    <mergeCell ref="B3:F3"/>
    <mergeCell ref="A4:H4"/>
    <mergeCell ref="C5:H5"/>
    <mergeCell ref="C6:D6"/>
    <mergeCell ref="E6:F6"/>
    <mergeCell ref="G6:H6"/>
    <mergeCell ref="A5:A6"/>
    <mergeCell ref="B5:B6"/>
    <mergeCell ref="C7:D7"/>
    <mergeCell ref="E7:F7"/>
    <mergeCell ref="G7:H7"/>
    <mergeCell ref="C8:D8"/>
    <mergeCell ref="E8:F8"/>
    <mergeCell ref="G8:H8"/>
    <mergeCell ref="C9:D9"/>
    <mergeCell ref="E9:F9"/>
    <mergeCell ref="G9:H9"/>
    <mergeCell ref="C10:D10"/>
    <mergeCell ref="E10:F10"/>
    <mergeCell ref="G10:H10"/>
    <mergeCell ref="C11:D11"/>
    <mergeCell ref="E11:F11"/>
    <mergeCell ref="G11:H11"/>
    <mergeCell ref="C12:D12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C18:D18"/>
    <mergeCell ref="E18:F18"/>
    <mergeCell ref="G18:H18"/>
    <mergeCell ref="C19:D19"/>
    <mergeCell ref="E19:F19"/>
    <mergeCell ref="G19:H19"/>
    <mergeCell ref="C20:D20"/>
    <mergeCell ref="E20:F20"/>
    <mergeCell ref="G20:H20"/>
    <mergeCell ref="A22:H22"/>
    <mergeCell ref="C23:E23"/>
    <mergeCell ref="F23:H23"/>
    <mergeCell ref="A42:I42"/>
    <mergeCell ref="C43:H43"/>
    <mergeCell ref="A23:A24"/>
    <mergeCell ref="A43:A44"/>
    <mergeCell ref="B23:B24"/>
    <mergeCell ref="B43:B44"/>
    <mergeCell ref="C44:D44"/>
    <mergeCell ref="E44:F44"/>
    <mergeCell ref="G44:H44"/>
    <mergeCell ref="C58:D58"/>
    <mergeCell ref="E58:F58"/>
    <mergeCell ref="G58:H58"/>
    <mergeCell ref="C54:D54"/>
    <mergeCell ref="E54:F54"/>
    <mergeCell ref="G54:H54"/>
    <mergeCell ref="C55:D55"/>
    <mergeCell ref="E55:F55"/>
    <mergeCell ref="G55:H55"/>
  </mergeCells>
  <pageMargins left="0.70866141732283505" right="0.70866141732283505" top="0.17" bottom="0.74803149606299202" header="0.17" footer="0.31496062992126"/>
  <pageSetup paperSize="9" scale="79" orientation="portrait" r:id="rId1"/>
  <colBreaks count="1" manualBreakCount="1">
    <brk id="8" max="28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K57"/>
  <sheetViews>
    <sheetView tabSelected="1" view="pageBreakPreview" zoomScale="90" zoomScaleNormal="90" zoomScaleSheetLayoutView="90" workbookViewId="0">
      <selection activeCell="K44" sqref="K44"/>
    </sheetView>
  </sheetViews>
  <sheetFormatPr defaultColWidth="9.109375" defaultRowHeight="14.4"/>
  <cols>
    <col min="1" max="1" width="5.6640625" style="2" customWidth="1"/>
    <col min="2" max="2" width="25.33203125" style="2" customWidth="1"/>
    <col min="3" max="3" width="11.88671875" style="2" customWidth="1"/>
    <col min="4" max="4" width="12.88671875" style="2" customWidth="1"/>
    <col min="5" max="5" width="11.33203125" style="2" customWidth="1"/>
    <col min="6" max="6" width="11.88671875" style="2" customWidth="1"/>
    <col min="7" max="7" width="12.88671875" style="2" customWidth="1"/>
    <col min="8" max="8" width="17.44140625" style="2" customWidth="1"/>
    <col min="9" max="9" width="11.88671875" style="2" customWidth="1"/>
    <col min="10" max="10" width="12.5546875" style="2" customWidth="1"/>
    <col min="11" max="11" width="11.33203125" style="2" customWidth="1"/>
    <col min="12" max="16384" width="9.109375" style="2"/>
  </cols>
  <sheetData>
    <row r="2" spans="1:11" ht="18">
      <c r="B2" s="233" t="s">
        <v>204</v>
      </c>
      <c r="C2" s="233"/>
      <c r="D2" s="233"/>
      <c r="E2" s="233"/>
      <c r="F2" s="233"/>
      <c r="G2" s="233"/>
      <c r="H2" s="233"/>
      <c r="I2" s="233"/>
      <c r="J2" s="233"/>
      <c r="K2" s="233"/>
    </row>
    <row r="3" spans="1:11">
      <c r="B3" s="201" t="s">
        <v>23</v>
      </c>
      <c r="C3" s="201"/>
      <c r="D3" s="201"/>
      <c r="E3" s="201"/>
      <c r="F3" s="201"/>
      <c r="G3" s="3" t="s">
        <v>61</v>
      </c>
      <c r="H3" s="3"/>
      <c r="I3" s="3"/>
      <c r="J3" s="3"/>
    </row>
    <row r="4" spans="1:11">
      <c r="A4" s="277" t="s">
        <v>188</v>
      </c>
      <c r="B4" s="277" t="s">
        <v>205</v>
      </c>
      <c r="C4" s="282" t="s">
        <v>206</v>
      </c>
      <c r="D4" s="282"/>
      <c r="E4" s="282"/>
      <c r="F4" s="282"/>
      <c r="G4" s="282"/>
      <c r="H4" s="282"/>
      <c r="I4" s="20"/>
      <c r="J4" s="20"/>
      <c r="K4" s="20"/>
    </row>
    <row r="5" spans="1:11" ht="31.5" customHeight="1">
      <c r="A5" s="278"/>
      <c r="B5" s="278"/>
      <c r="C5" s="282" t="s">
        <v>191</v>
      </c>
      <c r="D5" s="282"/>
      <c r="E5" s="282" t="s">
        <v>155</v>
      </c>
      <c r="F5" s="282"/>
      <c r="G5" s="283" t="s">
        <v>192</v>
      </c>
      <c r="H5" s="283"/>
      <c r="I5" s="20"/>
      <c r="J5" s="20"/>
      <c r="K5" s="20"/>
    </row>
    <row r="6" spans="1:11" ht="15.6">
      <c r="A6" s="7">
        <v>1</v>
      </c>
      <c r="B6" s="8" t="s">
        <v>51</v>
      </c>
      <c r="C6" s="9">
        <v>851</v>
      </c>
      <c r="D6" s="9"/>
      <c r="E6" s="9">
        <f>C6</f>
        <v>851</v>
      </c>
      <c r="F6" s="9"/>
      <c r="G6" s="10">
        <v>851</v>
      </c>
      <c r="H6" s="10"/>
      <c r="I6" s="20"/>
      <c r="J6" s="20"/>
      <c r="K6" s="20"/>
    </row>
    <row r="7" spans="1:11" ht="15.6">
      <c r="A7" s="7">
        <v>2</v>
      </c>
      <c r="B7" s="11" t="s">
        <v>193</v>
      </c>
      <c r="C7" s="9">
        <v>553</v>
      </c>
      <c r="D7" s="9"/>
      <c r="E7" s="9">
        <f t="shared" ref="E7:E18" si="0">C7</f>
        <v>553</v>
      </c>
      <c r="F7" s="9"/>
      <c r="G7" s="10">
        <v>553</v>
      </c>
      <c r="H7" s="10"/>
      <c r="I7" s="20"/>
      <c r="J7" s="20"/>
      <c r="K7" s="20"/>
    </row>
    <row r="8" spans="1:11" ht="15.6">
      <c r="A8" s="7">
        <v>3</v>
      </c>
      <c r="B8" s="12" t="s">
        <v>47</v>
      </c>
      <c r="C8" s="9">
        <v>680</v>
      </c>
      <c r="D8" s="9"/>
      <c r="E8" s="9">
        <f t="shared" si="0"/>
        <v>680</v>
      </c>
      <c r="F8" s="9"/>
      <c r="G8" s="10">
        <v>680</v>
      </c>
      <c r="H8" s="10"/>
      <c r="I8" s="20"/>
      <c r="J8" s="20"/>
      <c r="K8" s="20"/>
    </row>
    <row r="9" spans="1:11" ht="15.6">
      <c r="A9" s="7">
        <v>4</v>
      </c>
      <c r="B9" s="8" t="s">
        <v>52</v>
      </c>
      <c r="C9" s="9">
        <v>903</v>
      </c>
      <c r="D9" s="9"/>
      <c r="E9" s="9">
        <f t="shared" si="0"/>
        <v>903</v>
      </c>
      <c r="F9" s="9"/>
      <c r="G9" s="10">
        <v>903</v>
      </c>
      <c r="H9" s="10"/>
      <c r="I9" s="20"/>
      <c r="J9" s="20"/>
      <c r="K9" s="20"/>
    </row>
    <row r="10" spans="1:11" ht="15.6">
      <c r="A10" s="7">
        <v>5</v>
      </c>
      <c r="B10" s="8" t="s">
        <v>53</v>
      </c>
      <c r="C10" s="9">
        <v>744</v>
      </c>
      <c r="D10" s="9"/>
      <c r="E10" s="9">
        <f t="shared" si="0"/>
        <v>744</v>
      </c>
      <c r="F10" s="9"/>
      <c r="G10" s="10">
        <v>744</v>
      </c>
      <c r="H10" s="10"/>
      <c r="I10" s="20"/>
      <c r="J10" s="20"/>
      <c r="K10" s="20"/>
    </row>
    <row r="11" spans="1:11" ht="15.6">
      <c r="A11" s="7">
        <v>6</v>
      </c>
      <c r="B11" s="8" t="s">
        <v>54</v>
      </c>
      <c r="C11" s="9">
        <v>915</v>
      </c>
      <c r="D11" s="9"/>
      <c r="E11" s="9">
        <f t="shared" si="0"/>
        <v>915</v>
      </c>
      <c r="F11" s="9"/>
      <c r="G11" s="10">
        <v>915</v>
      </c>
      <c r="H11" s="10"/>
      <c r="I11" s="20"/>
      <c r="J11" s="20"/>
      <c r="K11" s="20"/>
    </row>
    <row r="12" spans="1:11" ht="15.6">
      <c r="A12" s="7">
        <v>7</v>
      </c>
      <c r="B12" s="8" t="s">
        <v>55</v>
      </c>
      <c r="C12" s="9">
        <v>857</v>
      </c>
      <c r="D12" s="9"/>
      <c r="E12" s="9">
        <f t="shared" si="0"/>
        <v>857</v>
      </c>
      <c r="F12" s="9"/>
      <c r="G12" s="10">
        <v>857</v>
      </c>
      <c r="H12" s="10"/>
      <c r="I12" s="20"/>
      <c r="J12" s="20"/>
      <c r="K12" s="20"/>
    </row>
    <row r="13" spans="1:11" ht="15.6">
      <c r="A13" s="7">
        <v>8</v>
      </c>
      <c r="B13" s="8" t="s">
        <v>56</v>
      </c>
      <c r="C13" s="9">
        <v>810</v>
      </c>
      <c r="D13" s="9"/>
      <c r="E13" s="9">
        <f t="shared" si="0"/>
        <v>810</v>
      </c>
      <c r="F13" s="9"/>
      <c r="G13" s="10">
        <v>810</v>
      </c>
      <c r="H13" s="10"/>
      <c r="I13" s="20"/>
      <c r="J13" s="20"/>
      <c r="K13" s="20"/>
    </row>
    <row r="14" spans="1:11" ht="15.6">
      <c r="A14" s="7">
        <v>9</v>
      </c>
      <c r="B14" s="8" t="s">
        <v>57</v>
      </c>
      <c r="C14" s="9">
        <v>739</v>
      </c>
      <c r="D14" s="9"/>
      <c r="E14" s="9">
        <f t="shared" si="0"/>
        <v>739</v>
      </c>
      <c r="F14" s="9"/>
      <c r="G14" s="10">
        <v>739</v>
      </c>
      <c r="H14" s="10"/>
      <c r="I14" s="20"/>
      <c r="J14" s="20"/>
      <c r="K14" s="20"/>
    </row>
    <row r="15" spans="1:11" ht="15.6">
      <c r="A15" s="7">
        <v>10</v>
      </c>
      <c r="B15" s="8" t="s">
        <v>58</v>
      </c>
      <c r="C15" s="9">
        <v>1166</v>
      </c>
      <c r="D15" s="9"/>
      <c r="E15" s="9">
        <f t="shared" si="0"/>
        <v>1166</v>
      </c>
      <c r="F15" s="9"/>
      <c r="G15" s="10">
        <v>1166</v>
      </c>
      <c r="H15" s="10"/>
      <c r="I15" s="20"/>
      <c r="J15" s="20"/>
      <c r="K15" s="20"/>
    </row>
    <row r="16" spans="1:11" ht="15.6">
      <c r="A16" s="7">
        <v>11</v>
      </c>
      <c r="B16" s="8" t="s">
        <v>49</v>
      </c>
      <c r="C16" s="9">
        <v>756</v>
      </c>
      <c r="D16" s="9"/>
      <c r="E16" s="9">
        <f t="shared" si="0"/>
        <v>756</v>
      </c>
      <c r="F16" s="9"/>
      <c r="G16" s="10">
        <v>756</v>
      </c>
      <c r="H16" s="10"/>
      <c r="I16" s="20"/>
      <c r="J16" s="20"/>
      <c r="K16" s="20"/>
    </row>
    <row r="17" spans="1:11" ht="15.6">
      <c r="A17" s="7">
        <v>12</v>
      </c>
      <c r="B17" s="8" t="s">
        <v>59</v>
      </c>
      <c r="C17" s="9">
        <v>1031</v>
      </c>
      <c r="D17" s="9"/>
      <c r="E17" s="9">
        <f t="shared" si="0"/>
        <v>1031</v>
      </c>
      <c r="F17" s="9"/>
      <c r="G17" s="10">
        <v>1031</v>
      </c>
      <c r="H17" s="10"/>
      <c r="I17" s="20"/>
      <c r="J17" s="20"/>
      <c r="K17" s="20"/>
    </row>
    <row r="18" spans="1:11" ht="15.6">
      <c r="A18" s="7">
        <v>13</v>
      </c>
      <c r="B18" s="8" t="s">
        <v>50</v>
      </c>
      <c r="C18" s="9">
        <v>927</v>
      </c>
      <c r="D18" s="9"/>
      <c r="E18" s="9">
        <f t="shared" si="0"/>
        <v>927</v>
      </c>
      <c r="F18" s="9"/>
      <c r="G18" s="10">
        <v>927</v>
      </c>
      <c r="H18" s="10"/>
      <c r="I18" s="20"/>
      <c r="J18" s="20"/>
      <c r="K18" s="20"/>
    </row>
    <row r="19" spans="1:11" ht="15.6">
      <c r="A19" s="7"/>
      <c r="B19" s="13"/>
      <c r="C19" s="9">
        <f>SUM(C6:C18)</f>
        <v>10932</v>
      </c>
      <c r="D19" s="9"/>
      <c r="E19" s="9">
        <f>SUM(E6:E18)</f>
        <v>10932</v>
      </c>
      <c r="F19" s="9"/>
      <c r="G19" s="10">
        <f>SUM(G6:G18)</f>
        <v>10932</v>
      </c>
      <c r="H19" s="10"/>
      <c r="I19" s="20"/>
      <c r="J19" s="20"/>
      <c r="K19" s="20"/>
    </row>
    <row r="20" spans="1:11" ht="27.75" customHeight="1">
      <c r="A20" s="277" t="s">
        <v>188</v>
      </c>
      <c r="B20" s="277" t="s">
        <v>189</v>
      </c>
      <c r="C20" s="282" t="s">
        <v>207</v>
      </c>
      <c r="D20" s="282"/>
      <c r="E20" s="282"/>
      <c r="F20" s="282"/>
      <c r="G20" s="282"/>
      <c r="H20" s="282"/>
    </row>
    <row r="21" spans="1:11" ht="46.5" customHeight="1">
      <c r="A21" s="278"/>
      <c r="B21" s="278"/>
      <c r="C21" s="282" t="s">
        <v>208</v>
      </c>
      <c r="D21" s="282"/>
      <c r="E21" s="282" t="s">
        <v>155</v>
      </c>
      <c r="F21" s="282"/>
      <c r="G21" s="283" t="s">
        <v>192</v>
      </c>
      <c r="H21" s="283"/>
    </row>
    <row r="22" spans="1:11" ht="15.6">
      <c r="A22" s="7">
        <v>1</v>
      </c>
      <c r="B22" s="8" t="s">
        <v>51</v>
      </c>
      <c r="C22" s="9">
        <v>851</v>
      </c>
      <c r="D22" s="9"/>
      <c r="E22" s="284">
        <f>C22</f>
        <v>851</v>
      </c>
      <c r="F22" s="284"/>
      <c r="G22" s="15">
        <v>851</v>
      </c>
      <c r="H22" s="15"/>
    </row>
    <row r="23" spans="1:11" ht="15.6">
      <c r="A23" s="7">
        <v>2</v>
      </c>
      <c r="B23" s="11" t="s">
        <v>193</v>
      </c>
      <c r="C23" s="9">
        <v>553</v>
      </c>
      <c r="D23" s="9"/>
      <c r="E23" s="284">
        <f t="shared" ref="E23:E34" si="1">C23</f>
        <v>553</v>
      </c>
      <c r="F23" s="284"/>
      <c r="G23" s="15">
        <v>553</v>
      </c>
      <c r="H23" s="15"/>
    </row>
    <row r="24" spans="1:11" ht="15.6">
      <c r="A24" s="7">
        <v>3</v>
      </c>
      <c r="B24" s="12" t="s">
        <v>47</v>
      </c>
      <c r="C24" s="9">
        <v>680</v>
      </c>
      <c r="D24" s="9"/>
      <c r="E24" s="284">
        <f t="shared" si="1"/>
        <v>680</v>
      </c>
      <c r="F24" s="284"/>
      <c r="G24" s="15">
        <v>680</v>
      </c>
      <c r="H24" s="15"/>
    </row>
    <row r="25" spans="1:11" ht="15.6">
      <c r="A25" s="7">
        <v>4</v>
      </c>
      <c r="B25" s="8" t="s">
        <v>52</v>
      </c>
      <c r="C25" s="9">
        <v>903</v>
      </c>
      <c r="D25" s="9"/>
      <c r="E25" s="284">
        <f t="shared" si="1"/>
        <v>903</v>
      </c>
      <c r="F25" s="284"/>
      <c r="G25" s="15">
        <v>903</v>
      </c>
      <c r="H25" s="15"/>
    </row>
    <row r="26" spans="1:11" ht="15.6">
      <c r="A26" s="7">
        <v>5</v>
      </c>
      <c r="B26" s="8" t="s">
        <v>53</v>
      </c>
      <c r="C26" s="9">
        <v>744</v>
      </c>
      <c r="D26" s="9"/>
      <c r="E26" s="284">
        <f t="shared" si="1"/>
        <v>744</v>
      </c>
      <c r="F26" s="284"/>
      <c r="G26" s="15">
        <v>744</v>
      </c>
      <c r="H26" s="15"/>
    </row>
    <row r="27" spans="1:11" ht="15.6">
      <c r="A27" s="7">
        <v>6</v>
      </c>
      <c r="B27" s="8" t="s">
        <v>54</v>
      </c>
      <c r="C27" s="9">
        <v>915</v>
      </c>
      <c r="D27" s="9"/>
      <c r="E27" s="284">
        <f t="shared" si="1"/>
        <v>915</v>
      </c>
      <c r="F27" s="284"/>
      <c r="G27" s="15">
        <v>915</v>
      </c>
      <c r="H27" s="15"/>
    </row>
    <row r="28" spans="1:11" ht="15.6">
      <c r="A28" s="7">
        <v>7</v>
      </c>
      <c r="B28" s="8" t="s">
        <v>55</v>
      </c>
      <c r="C28" s="9">
        <v>857</v>
      </c>
      <c r="D28" s="9"/>
      <c r="E28" s="284">
        <f t="shared" si="1"/>
        <v>857</v>
      </c>
      <c r="F28" s="284"/>
      <c r="G28" s="15">
        <v>857</v>
      </c>
      <c r="H28" s="15"/>
    </row>
    <row r="29" spans="1:11" ht="15.6">
      <c r="A29" s="7">
        <v>8</v>
      </c>
      <c r="B29" s="8" t="s">
        <v>56</v>
      </c>
      <c r="C29" s="9">
        <v>810</v>
      </c>
      <c r="D29" s="9"/>
      <c r="E29" s="284">
        <f t="shared" si="1"/>
        <v>810</v>
      </c>
      <c r="F29" s="284"/>
      <c r="G29" s="15">
        <v>810</v>
      </c>
      <c r="H29" s="15"/>
    </row>
    <row r="30" spans="1:11" ht="15.6">
      <c r="A30" s="7">
        <v>9</v>
      </c>
      <c r="B30" s="8" t="s">
        <v>57</v>
      </c>
      <c r="C30" s="9">
        <v>739</v>
      </c>
      <c r="D30" s="9"/>
      <c r="E30" s="284">
        <f t="shared" si="1"/>
        <v>739</v>
      </c>
      <c r="F30" s="284"/>
      <c r="G30" s="15">
        <v>739</v>
      </c>
      <c r="H30" s="15"/>
    </row>
    <row r="31" spans="1:11" ht="15.6">
      <c r="A31" s="7">
        <v>10</v>
      </c>
      <c r="B31" s="8" t="s">
        <v>58</v>
      </c>
      <c r="C31" s="9">
        <v>1166</v>
      </c>
      <c r="D31" s="9"/>
      <c r="E31" s="284">
        <f t="shared" si="1"/>
        <v>1166</v>
      </c>
      <c r="F31" s="284"/>
      <c r="G31" s="15">
        <v>1166</v>
      </c>
      <c r="H31" s="15"/>
    </row>
    <row r="32" spans="1:11" ht="15.6">
      <c r="A32" s="7">
        <v>11</v>
      </c>
      <c r="B32" s="8" t="s">
        <v>49</v>
      </c>
      <c r="C32" s="9">
        <v>756</v>
      </c>
      <c r="D32" s="9"/>
      <c r="E32" s="284">
        <f t="shared" si="1"/>
        <v>756</v>
      </c>
      <c r="F32" s="284"/>
      <c r="G32" s="15">
        <v>756</v>
      </c>
      <c r="H32" s="15"/>
    </row>
    <row r="33" spans="1:8" ht="15.6">
      <c r="A33" s="7">
        <v>12</v>
      </c>
      <c r="B33" s="8" t="s">
        <v>59</v>
      </c>
      <c r="C33" s="9">
        <v>1031</v>
      </c>
      <c r="D33" s="9"/>
      <c r="E33" s="284">
        <f t="shared" si="1"/>
        <v>1031</v>
      </c>
      <c r="F33" s="284"/>
      <c r="G33" s="15">
        <v>1031</v>
      </c>
      <c r="H33" s="15"/>
    </row>
    <row r="34" spans="1:8" ht="15.6">
      <c r="A34" s="7">
        <v>13</v>
      </c>
      <c r="B34" s="8" t="s">
        <v>50</v>
      </c>
      <c r="C34" s="9">
        <v>927</v>
      </c>
      <c r="D34" s="9"/>
      <c r="E34" s="284">
        <f t="shared" si="1"/>
        <v>927</v>
      </c>
      <c r="F34" s="284"/>
      <c r="G34" s="15">
        <v>927</v>
      </c>
      <c r="H34" s="15"/>
    </row>
    <row r="35" spans="1:8">
      <c r="A35" s="16"/>
      <c r="B35" s="17"/>
      <c r="C35" s="284"/>
      <c r="D35" s="284"/>
      <c r="E35" s="284"/>
      <c r="F35" s="284"/>
      <c r="G35" s="283"/>
      <c r="H35" s="283"/>
    </row>
    <row r="36" spans="1:8" s="1" customFormat="1">
      <c r="A36" s="18"/>
      <c r="B36" s="19" t="s">
        <v>123</v>
      </c>
      <c r="C36" s="284">
        <f t="shared" ref="C36:H36" si="2">SUM(C22:C35)</f>
        <v>10932</v>
      </c>
      <c r="D36" s="284">
        <f t="shared" si="2"/>
        <v>0</v>
      </c>
      <c r="E36" s="284">
        <f t="shared" si="2"/>
        <v>10932</v>
      </c>
      <c r="F36" s="284">
        <f t="shared" si="2"/>
        <v>0</v>
      </c>
      <c r="G36" s="283">
        <f t="shared" si="2"/>
        <v>10932</v>
      </c>
      <c r="H36" s="283">
        <f t="shared" si="2"/>
        <v>0</v>
      </c>
    </row>
    <row r="37" spans="1:8" s="1" customFormat="1">
      <c r="A37" s="20"/>
      <c r="B37" s="21"/>
      <c r="C37" s="22"/>
      <c r="D37" s="22"/>
      <c r="E37" s="22"/>
      <c r="F37" s="22"/>
      <c r="G37" s="22"/>
      <c r="H37" s="22"/>
    </row>
    <row r="38" spans="1:8" ht="27.75" customHeight="1">
      <c r="A38" s="277" t="s">
        <v>188</v>
      </c>
      <c r="B38" s="277" t="s">
        <v>189</v>
      </c>
      <c r="C38" s="282" t="s">
        <v>209</v>
      </c>
      <c r="D38" s="282"/>
      <c r="E38" s="282"/>
      <c r="F38" s="282"/>
      <c r="G38" s="282"/>
      <c r="H38" s="282"/>
    </row>
    <row r="39" spans="1:8" ht="46.5" customHeight="1">
      <c r="A39" s="278"/>
      <c r="B39" s="278"/>
      <c r="C39" s="282" t="s">
        <v>208</v>
      </c>
      <c r="D39" s="282"/>
      <c r="E39" s="282" t="s">
        <v>155</v>
      </c>
      <c r="F39" s="282"/>
      <c r="G39" s="283" t="s">
        <v>192</v>
      </c>
      <c r="H39" s="283"/>
    </row>
    <row r="40" spans="1:8" ht="15.6">
      <c r="A40" s="16">
        <v>1</v>
      </c>
      <c r="B40" s="8" t="s">
        <v>51</v>
      </c>
      <c r="C40" s="23">
        <v>1702</v>
      </c>
      <c r="D40" s="9"/>
      <c r="E40" s="23">
        <v>0</v>
      </c>
      <c r="F40" s="23"/>
      <c r="G40" s="24">
        <v>1702</v>
      </c>
      <c r="H40" s="24"/>
    </row>
    <row r="41" spans="1:8" ht="15.6">
      <c r="A41" s="16">
        <v>2</v>
      </c>
      <c r="B41" s="11" t="s">
        <v>193</v>
      </c>
      <c r="C41" s="14">
        <v>1106</v>
      </c>
      <c r="D41" s="9"/>
      <c r="E41" s="14">
        <v>0</v>
      </c>
      <c r="F41" s="14"/>
      <c r="G41" s="25">
        <v>1106</v>
      </c>
      <c r="H41" s="25"/>
    </row>
    <row r="42" spans="1:8" ht="15.6">
      <c r="A42" s="16">
        <v>3</v>
      </c>
      <c r="B42" s="12" t="s">
        <v>47</v>
      </c>
      <c r="C42" s="14">
        <v>1360</v>
      </c>
      <c r="D42" s="9"/>
      <c r="E42" s="14">
        <v>0</v>
      </c>
      <c r="F42" s="14"/>
      <c r="G42" s="25">
        <v>1360</v>
      </c>
      <c r="H42" s="25"/>
    </row>
    <row r="43" spans="1:8" ht="15.6">
      <c r="A43" s="16">
        <v>4</v>
      </c>
      <c r="B43" s="8" t="s">
        <v>52</v>
      </c>
      <c r="C43" s="14">
        <v>1806</v>
      </c>
      <c r="D43" s="9"/>
      <c r="E43" s="14">
        <v>0</v>
      </c>
      <c r="F43" s="14"/>
      <c r="G43" s="25">
        <v>1806</v>
      </c>
      <c r="H43" s="25"/>
    </row>
    <row r="44" spans="1:8" ht="15.6">
      <c r="A44" s="16">
        <v>5</v>
      </c>
      <c r="B44" s="8" t="s">
        <v>53</v>
      </c>
      <c r="C44" s="14">
        <v>1488</v>
      </c>
      <c r="D44" s="9"/>
      <c r="E44" s="14">
        <v>0</v>
      </c>
      <c r="F44" s="14"/>
      <c r="G44" s="25">
        <v>1488</v>
      </c>
      <c r="H44" s="25"/>
    </row>
    <row r="45" spans="1:8" ht="15.6">
      <c r="A45" s="16">
        <v>6</v>
      </c>
      <c r="B45" s="8" t="s">
        <v>54</v>
      </c>
      <c r="C45" s="14">
        <v>1830</v>
      </c>
      <c r="D45" s="9"/>
      <c r="E45" s="14">
        <v>0</v>
      </c>
      <c r="F45" s="14"/>
      <c r="G45" s="25">
        <v>1830</v>
      </c>
      <c r="H45" s="25"/>
    </row>
    <row r="46" spans="1:8" ht="15.6">
      <c r="A46" s="16">
        <v>7</v>
      </c>
      <c r="B46" s="8" t="s">
        <v>55</v>
      </c>
      <c r="C46" s="14">
        <v>1714</v>
      </c>
      <c r="D46" s="9"/>
      <c r="E46" s="14">
        <v>0</v>
      </c>
      <c r="F46" s="14"/>
      <c r="G46" s="25">
        <v>1714</v>
      </c>
      <c r="H46" s="25"/>
    </row>
    <row r="47" spans="1:8" ht="15.6">
      <c r="A47" s="16">
        <v>8</v>
      </c>
      <c r="B47" s="8" t="s">
        <v>56</v>
      </c>
      <c r="C47" s="14">
        <v>1620</v>
      </c>
      <c r="D47" s="9"/>
      <c r="E47" s="14">
        <v>0</v>
      </c>
      <c r="F47" s="14"/>
      <c r="G47" s="25">
        <v>1620</v>
      </c>
      <c r="H47" s="25"/>
    </row>
    <row r="48" spans="1:8" ht="15.6">
      <c r="A48" s="16">
        <v>9</v>
      </c>
      <c r="B48" s="8" t="s">
        <v>57</v>
      </c>
      <c r="C48" s="14">
        <v>1478</v>
      </c>
      <c r="D48" s="9"/>
      <c r="E48" s="14">
        <v>0</v>
      </c>
      <c r="F48" s="14"/>
      <c r="G48" s="25">
        <v>1478</v>
      </c>
      <c r="H48" s="25"/>
    </row>
    <row r="49" spans="1:8" ht="15.6">
      <c r="A49" s="16">
        <v>10</v>
      </c>
      <c r="B49" s="8" t="s">
        <v>58</v>
      </c>
      <c r="C49" s="14">
        <v>2332</v>
      </c>
      <c r="D49" s="9"/>
      <c r="E49" s="14">
        <v>0</v>
      </c>
      <c r="F49" s="14"/>
      <c r="G49" s="25">
        <v>2332</v>
      </c>
      <c r="H49" s="25"/>
    </row>
    <row r="50" spans="1:8" ht="15.6">
      <c r="A50" s="16">
        <v>11</v>
      </c>
      <c r="B50" s="8" t="s">
        <v>49</v>
      </c>
      <c r="C50" s="14">
        <v>1512</v>
      </c>
      <c r="D50" s="9"/>
      <c r="E50" s="14">
        <v>0</v>
      </c>
      <c r="F50" s="14"/>
      <c r="G50" s="25">
        <v>1512</v>
      </c>
      <c r="H50" s="25"/>
    </row>
    <row r="51" spans="1:8" ht="15.6">
      <c r="A51" s="16">
        <v>12</v>
      </c>
      <c r="B51" s="8" t="s">
        <v>59</v>
      </c>
      <c r="C51" s="14">
        <v>2062</v>
      </c>
      <c r="D51" s="9"/>
      <c r="E51" s="14">
        <v>0</v>
      </c>
      <c r="F51" s="14"/>
      <c r="G51" s="25">
        <v>2062</v>
      </c>
      <c r="H51" s="25"/>
    </row>
    <row r="52" spans="1:8" ht="15.6">
      <c r="A52" s="16">
        <v>13</v>
      </c>
      <c r="B52" s="8" t="s">
        <v>50</v>
      </c>
      <c r="C52" s="14">
        <v>1854</v>
      </c>
      <c r="D52" s="9"/>
      <c r="E52" s="14">
        <v>0</v>
      </c>
      <c r="F52" s="14"/>
      <c r="G52" s="25">
        <v>1854</v>
      </c>
      <c r="H52" s="25"/>
    </row>
    <row r="53" spans="1:8">
      <c r="A53" s="16"/>
      <c r="B53" s="17"/>
      <c r="C53" s="284"/>
      <c r="D53" s="284"/>
      <c r="E53" s="284"/>
      <c r="F53" s="284"/>
      <c r="G53" s="283"/>
      <c r="H53" s="283"/>
    </row>
    <row r="54" spans="1:8" s="1" customFormat="1">
      <c r="A54" s="18"/>
      <c r="B54" s="19" t="s">
        <v>123</v>
      </c>
      <c r="C54" s="284">
        <f t="shared" ref="C54:H54" si="3">SUM(C40:C53)</f>
        <v>21864</v>
      </c>
      <c r="D54" s="284">
        <f t="shared" si="3"/>
        <v>0</v>
      </c>
      <c r="E54" s="284">
        <f t="shared" si="3"/>
        <v>0</v>
      </c>
      <c r="F54" s="284">
        <f t="shared" si="3"/>
        <v>0</v>
      </c>
      <c r="G54" s="283">
        <f t="shared" si="3"/>
        <v>21864</v>
      </c>
      <c r="H54" s="283">
        <f t="shared" si="3"/>
        <v>0</v>
      </c>
    </row>
    <row r="55" spans="1:8" s="1" customFormat="1">
      <c r="A55" s="20"/>
      <c r="B55" s="21"/>
      <c r="C55" s="22"/>
      <c r="D55" s="22"/>
      <c r="E55" s="22"/>
      <c r="F55" s="22"/>
      <c r="G55" s="22"/>
      <c r="H55" s="22"/>
    </row>
    <row r="56" spans="1:8">
      <c r="C56" s="26"/>
      <c r="D56" s="26"/>
      <c r="E56" s="26"/>
      <c r="F56" s="26"/>
      <c r="G56" s="26"/>
      <c r="H56" s="26"/>
    </row>
    <row r="57" spans="1:8">
      <c r="B57" s="27" t="s">
        <v>202</v>
      </c>
    </row>
  </sheetData>
  <mergeCells count="45">
    <mergeCell ref="E33:F33"/>
    <mergeCell ref="E34:F34"/>
    <mergeCell ref="B2:K2"/>
    <mergeCell ref="B3:F3"/>
    <mergeCell ref="C4:H4"/>
    <mergeCell ref="C5:D5"/>
    <mergeCell ref="E5:F5"/>
    <mergeCell ref="G5:H5"/>
    <mergeCell ref="C20:H20"/>
    <mergeCell ref="C21:D21"/>
    <mergeCell ref="E21:F21"/>
    <mergeCell ref="G21:H21"/>
    <mergeCell ref="E22:F22"/>
    <mergeCell ref="E23:F23"/>
    <mergeCell ref="C35:D35"/>
    <mergeCell ref="E35:F35"/>
    <mergeCell ref="G35:H35"/>
    <mergeCell ref="C36:D36"/>
    <mergeCell ref="E36:F36"/>
    <mergeCell ref="G36:H36"/>
    <mergeCell ref="E24:F24"/>
    <mergeCell ref="E25:F25"/>
    <mergeCell ref="E26:F26"/>
    <mergeCell ref="E27:F27"/>
    <mergeCell ref="E28:F28"/>
    <mergeCell ref="E29:F29"/>
    <mergeCell ref="E30:F30"/>
    <mergeCell ref="E31:F31"/>
    <mergeCell ref="E32:F32"/>
    <mergeCell ref="C54:D54"/>
    <mergeCell ref="E54:F54"/>
    <mergeCell ref="G54:H54"/>
    <mergeCell ref="A4:A5"/>
    <mergeCell ref="A20:A21"/>
    <mergeCell ref="A38:A39"/>
    <mergeCell ref="B4:B5"/>
    <mergeCell ref="B20:B21"/>
    <mergeCell ref="B38:B39"/>
    <mergeCell ref="C38:H38"/>
    <mergeCell ref="C39:D39"/>
    <mergeCell ref="E39:F39"/>
    <mergeCell ref="G39:H39"/>
    <mergeCell ref="C53:D53"/>
    <mergeCell ref="E53:F53"/>
    <mergeCell ref="G53:H53"/>
  </mergeCells>
  <pageMargins left="0.70866141732283505" right="0.70866141732283505" top="0.17" bottom="0.74803149606299202" header="0.17" footer="0.31496062992126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2</vt:i4>
      </vt:variant>
    </vt:vector>
  </HeadingPairs>
  <TitlesOfParts>
    <vt:vector size="12" baseType="lpstr">
      <vt:lpstr>RKSK ANNEX I  </vt:lpstr>
      <vt:lpstr>RKSK ANNEX II</vt:lpstr>
      <vt:lpstr>RKSK ANNEX III</vt:lpstr>
      <vt:lpstr>RKSK ANNEX IV </vt:lpstr>
      <vt:lpstr>RKSK ANNEX- V</vt:lpstr>
      <vt:lpstr>RKSK ANNEX- VI</vt:lpstr>
      <vt:lpstr>RKSK ANNEX VII</vt:lpstr>
      <vt:lpstr>RKSK ANNEX-VIII</vt:lpstr>
      <vt:lpstr>RKSK ANNEX-(IX)</vt:lpstr>
      <vt:lpstr>Sheet1</vt:lpstr>
      <vt:lpstr>'RKSK ANNEX-(IX)'!Print_Area</vt:lpstr>
      <vt:lpstr>'RKSK ANNEX-VIII'!Print_Area</vt:lpstr>
    </vt:vector>
  </TitlesOfParts>
  <Company>Deloitte Touche Tohmatsu Services,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RAVI KUMAR AMBATI</cp:lastModifiedBy>
  <cp:lastPrinted>2016-12-26T07:03:00Z</cp:lastPrinted>
  <dcterms:created xsi:type="dcterms:W3CDTF">2014-06-02T08:05:00Z</dcterms:created>
  <dcterms:modified xsi:type="dcterms:W3CDTF">2020-12-21T08:40:37Z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1033-11.2.0.9747</vt:lpwstr>
  </property>
</Properties>
</file>