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7" rupBuild="4505"/>
  <workbookPr/>
  <bookViews>
    <workbookView xWindow="-105" yWindow="-105" windowWidth="20730" windowHeight="11760" tabRatio="756" activeTab="1"/>
  </bookViews>
  <sheets>
    <sheet name="Health Facility Details" sheetId="4" r:id="rId1"/>
    <sheet name="HR details" sheetId="9" r:id="rId2"/>
    <sheet name="Programme Specific Details" sheetId="5" r:id="rId3"/>
    <sheet name="NRHM HRH Proposal " sheetId="6" r:id="rId4"/>
    <sheet name="NUHM HRH Proposal" sheetId="7" r:id="rId5"/>
  </sheets>
  <definedNames>
    <definedName name="_xlnm._FilterDatabase" localSheetId="3" hidden="1">'NRHM HRH Proposal '!$A$7:$V$266</definedName>
    <definedName name="_xlnm.Print_Titles" localSheetId="1">'HR details'!$1:$4</definedName>
  </definedNames>
  <calcPr calcId="124519"/>
  <extLst xmlns:x15="http://schemas.microsoft.com/office/spreadsheetml/2010/11/main">
    <ext uri="{140A7094-0E35-4892-8432-C4D2E57EDEB5}">
      <x15:workbookPr chartTrackingRefBase="1"/>
    </ext>
  </extLst>
</workbook>
</file>

<file path=xl/calcChain.xml><?xml version="1.0" encoding="utf-8"?>
<calcChain xmlns="http://schemas.openxmlformats.org/spreadsheetml/2006/main">
  <c r="D30" i="9"/>
  <c r="C30"/>
  <c r="D26"/>
  <c r="C26"/>
  <c r="T218" i="6"/>
  <c r="U262"/>
  <c r="P240"/>
  <c r="T23" l="1"/>
  <c r="S33"/>
  <c r="L37"/>
  <c r="T37"/>
  <c r="S10"/>
  <c r="T12"/>
  <c r="L12"/>
  <c r="L24"/>
  <c r="T24" s="1"/>
  <c r="L25"/>
  <c r="T25" s="1"/>
  <c r="L26"/>
  <c r="T26" s="1"/>
  <c r="L27"/>
  <c r="T27" s="1"/>
  <c r="L28"/>
  <c r="L23"/>
  <c r="U116" l="1"/>
  <c r="T116"/>
  <c r="U27" i="7" l="1"/>
  <c r="U28"/>
  <c r="U29"/>
  <c r="U30"/>
  <c r="U31"/>
  <c r="U32"/>
  <c r="U33"/>
  <c r="U34"/>
  <c r="U26"/>
  <c r="L27"/>
  <c r="T27" s="1"/>
  <c r="L28"/>
  <c r="T28" s="1"/>
  <c r="L29"/>
  <c r="T29" s="1"/>
  <c r="L30"/>
  <c r="T30" s="1"/>
  <c r="L31"/>
  <c r="T31" s="1"/>
  <c r="L32"/>
  <c r="T32" s="1"/>
  <c r="L33"/>
  <c r="T33" s="1"/>
  <c r="L34"/>
  <c r="T34" s="1"/>
  <c r="L26"/>
  <c r="T26" s="1"/>
  <c r="T40" i="6" l="1"/>
  <c r="L165" l="1"/>
  <c r="T165" s="1"/>
  <c r="L147"/>
  <c r="T147" s="1"/>
  <c r="L14" i="9"/>
  <c r="K14"/>
  <c r="J14"/>
  <c r="I14"/>
  <c r="H14"/>
  <c r="G14"/>
  <c r="F14"/>
  <c r="E14"/>
  <c r="D14"/>
  <c r="C14"/>
  <c r="T261" i="6" l="1"/>
  <c r="U109"/>
  <c r="U93"/>
  <c r="T91" l="1"/>
  <c r="T80" l="1"/>
  <c r="U75"/>
  <c r="D77"/>
  <c r="K77"/>
  <c r="L77"/>
  <c r="T77" s="1"/>
  <c r="U69"/>
  <c r="U50" l="1"/>
  <c r="L259" l="1"/>
  <c r="U255"/>
  <c r="U240" l="1"/>
  <c r="U222"/>
  <c r="L236"/>
  <c r="U206"/>
  <c r="L217"/>
  <c r="T217" s="1"/>
  <c r="L216"/>
  <c r="T216" s="1"/>
  <c r="L215"/>
  <c r="U170"/>
  <c r="L184" l="1"/>
  <c r="T184" s="1"/>
  <c r="U135" l="1"/>
  <c r="L148"/>
  <c r="T148" s="1"/>
  <c r="U115" l="1"/>
  <c r="L105"/>
  <c r="K89" l="1"/>
  <c r="U89"/>
  <c r="T89"/>
  <c r="T92"/>
  <c r="T90"/>
  <c r="T43" l="1"/>
  <c r="L31"/>
  <c r="L22"/>
  <c r="L30" l="1"/>
  <c r="T30" s="1"/>
  <c r="C2" i="7" l="1"/>
  <c r="E75" i="6"/>
  <c r="E10" l="1"/>
  <c r="K10" s="1"/>
  <c r="D240"/>
  <c r="K12" i="7" l="1"/>
  <c r="K13"/>
  <c r="K14"/>
  <c r="K15"/>
  <c r="K16"/>
  <c r="K17"/>
  <c r="K18"/>
  <c r="K19"/>
  <c r="K20"/>
  <c r="K21"/>
  <c r="K22"/>
  <c r="K23"/>
  <c r="K24"/>
  <c r="K25"/>
  <c r="C3"/>
  <c r="K11"/>
  <c r="L29" i="6"/>
  <c r="T29" s="1"/>
  <c r="T31"/>
  <c r="L33"/>
  <c r="L34"/>
  <c r="T34" s="1"/>
  <c r="L35"/>
  <c r="T35" s="1"/>
  <c r="L36"/>
  <c r="T36" s="1"/>
  <c r="L38"/>
  <c r="T38" s="1"/>
  <c r="L39"/>
  <c r="T39" s="1"/>
  <c r="T41"/>
  <c r="L44"/>
  <c r="T44" s="1"/>
  <c r="L46"/>
  <c r="L47"/>
  <c r="T47" s="1"/>
  <c r="L50"/>
  <c r="T50" s="1"/>
  <c r="L51"/>
  <c r="T51" s="1"/>
  <c r="T53"/>
  <c r="L54"/>
  <c r="T54" s="1"/>
  <c r="L55"/>
  <c r="L56"/>
  <c r="L57"/>
  <c r="T57" s="1"/>
  <c r="L58"/>
  <c r="T58" s="1"/>
  <c r="L59"/>
  <c r="T59" s="1"/>
  <c r="L60"/>
  <c r="T60" s="1"/>
  <c r="L61"/>
  <c r="T61" s="1"/>
  <c r="L62"/>
  <c r="T62" s="1"/>
  <c r="L63"/>
  <c r="L64"/>
  <c r="T64" s="1"/>
  <c r="L65"/>
  <c r="T65" s="1"/>
  <c r="L66"/>
  <c r="T66" s="1"/>
  <c r="L69"/>
  <c r="T69" s="1"/>
  <c r="L70"/>
  <c r="T70" s="1"/>
  <c r="T72"/>
  <c r="L73"/>
  <c r="T73" s="1"/>
  <c r="L74"/>
  <c r="L75"/>
  <c r="L76"/>
  <c r="T76" s="1"/>
  <c r="L78"/>
  <c r="T78" s="1"/>
  <c r="L79"/>
  <c r="T79" s="1"/>
  <c r="L81"/>
  <c r="T81" s="1"/>
  <c r="L82"/>
  <c r="T82" s="1"/>
  <c r="L83"/>
  <c r="T83" s="1"/>
  <c r="L84"/>
  <c r="T85"/>
  <c r="T86"/>
  <c r="L87"/>
  <c r="T87" s="1"/>
  <c r="L93"/>
  <c r="T93" s="1"/>
  <c r="L94"/>
  <c r="T94" s="1"/>
  <c r="L95"/>
  <c r="L96"/>
  <c r="T96" s="1"/>
  <c r="L97"/>
  <c r="T97" s="1"/>
  <c r="L98"/>
  <c r="T98" s="1"/>
  <c r="L99"/>
  <c r="T99" s="1"/>
  <c r="L100"/>
  <c r="T100" s="1"/>
  <c r="L101"/>
  <c r="T101" s="1"/>
  <c r="L102"/>
  <c r="T102" s="1"/>
  <c r="L103"/>
  <c r="T103" s="1"/>
  <c r="L104"/>
  <c r="T104" s="1"/>
  <c r="T106"/>
  <c r="L107"/>
  <c r="T107" s="1"/>
  <c r="L108"/>
  <c r="T108" s="1"/>
  <c r="L109"/>
  <c r="T109" s="1"/>
  <c r="L110"/>
  <c r="T110" s="1"/>
  <c r="L111"/>
  <c r="T111" s="1"/>
  <c r="L112"/>
  <c r="T112" s="1"/>
  <c r="T113"/>
  <c r="T114"/>
  <c r="L115"/>
  <c r="T115" s="1"/>
  <c r="L117"/>
  <c r="T117" s="1"/>
  <c r="L118"/>
  <c r="T118" s="1"/>
  <c r="T119"/>
  <c r="L120"/>
  <c r="T120" s="1"/>
  <c r="T122"/>
  <c r="L123"/>
  <c r="T123" s="1"/>
  <c r="L124"/>
  <c r="T124" s="1"/>
  <c r="T126"/>
  <c r="L127"/>
  <c r="T127" s="1"/>
  <c r="L128"/>
  <c r="T128" s="1"/>
  <c r="L129"/>
  <c r="T129" s="1"/>
  <c r="T130"/>
  <c r="T131"/>
  <c r="L132"/>
  <c r="T132" s="1"/>
  <c r="L135"/>
  <c r="T135" s="1"/>
  <c r="L136"/>
  <c r="T136" s="1"/>
  <c r="L137"/>
  <c r="T137" s="1"/>
  <c r="L138"/>
  <c r="T138" s="1"/>
  <c r="L139"/>
  <c r="T139" s="1"/>
  <c r="L140"/>
  <c r="T140" s="1"/>
  <c r="L141"/>
  <c r="T141" s="1"/>
  <c r="L142"/>
  <c r="T142" s="1"/>
  <c r="L143"/>
  <c r="T143" s="1"/>
  <c r="L144"/>
  <c r="T144" s="1"/>
  <c r="L145"/>
  <c r="T145" s="1"/>
  <c r="L146"/>
  <c r="T146" s="1"/>
  <c r="L149"/>
  <c r="T149" s="1"/>
  <c r="L150"/>
  <c r="T150" s="1"/>
  <c r="L151"/>
  <c r="T151" s="1"/>
  <c r="L152"/>
  <c r="T152" s="1"/>
  <c r="L153"/>
  <c r="T153" s="1"/>
  <c r="L154"/>
  <c r="T154" s="1"/>
  <c r="L155"/>
  <c r="T155" s="1"/>
  <c r="L156"/>
  <c r="T156" s="1"/>
  <c r="L157"/>
  <c r="T157" s="1"/>
  <c r="L158"/>
  <c r="T158" s="1"/>
  <c r="L159"/>
  <c r="T159" s="1"/>
  <c r="L160"/>
  <c r="T160" s="1"/>
  <c r="L161"/>
  <c r="T161" s="1"/>
  <c r="L162"/>
  <c r="T162" s="1"/>
  <c r="L163"/>
  <c r="T163" s="1"/>
  <c r="L164"/>
  <c r="T164" s="1"/>
  <c r="L166"/>
  <c r="T166" s="1"/>
  <c r="L167"/>
  <c r="T167" s="1"/>
  <c r="L168"/>
  <c r="T168" s="1"/>
  <c r="L169"/>
  <c r="T169" s="1"/>
  <c r="L170"/>
  <c r="T170" s="1"/>
  <c r="L171"/>
  <c r="T171" s="1"/>
  <c r="L172"/>
  <c r="T172" s="1"/>
  <c r="L173"/>
  <c r="T173" s="1"/>
  <c r="L174"/>
  <c r="T174" s="1"/>
  <c r="L175"/>
  <c r="T175" s="1"/>
  <c r="L176"/>
  <c r="T176" s="1"/>
  <c r="L177"/>
  <c r="T177" s="1"/>
  <c r="L178"/>
  <c r="T178" s="1"/>
  <c r="L179"/>
  <c r="T179" s="1"/>
  <c r="L180"/>
  <c r="T180" s="1"/>
  <c r="L181"/>
  <c r="T181" s="1"/>
  <c r="L182"/>
  <c r="T182" s="1"/>
  <c r="L183"/>
  <c r="T183" s="1"/>
  <c r="L185"/>
  <c r="T185" s="1"/>
  <c r="L186"/>
  <c r="T186" s="1"/>
  <c r="L187"/>
  <c r="T187" s="1"/>
  <c r="L188"/>
  <c r="T188" s="1"/>
  <c r="L189"/>
  <c r="T189" s="1"/>
  <c r="L190"/>
  <c r="T190" s="1"/>
  <c r="L191"/>
  <c r="T191" s="1"/>
  <c r="L192"/>
  <c r="T192" s="1"/>
  <c r="L193"/>
  <c r="T193" s="1"/>
  <c r="L194"/>
  <c r="T194" s="1"/>
  <c r="L195"/>
  <c r="T195" s="1"/>
  <c r="L196"/>
  <c r="T196" s="1"/>
  <c r="L197"/>
  <c r="T197" s="1"/>
  <c r="L198"/>
  <c r="T198" s="1"/>
  <c r="T199"/>
  <c r="L201"/>
  <c r="T201" s="1"/>
  <c r="L202"/>
  <c r="T202" s="1"/>
  <c r="L203"/>
  <c r="T203" s="1"/>
  <c r="L204"/>
  <c r="T204" s="1"/>
  <c r="L205"/>
  <c r="T205" s="1"/>
  <c r="L206"/>
  <c r="T206" s="1"/>
  <c r="L207"/>
  <c r="T207" s="1"/>
  <c r="L208"/>
  <c r="T208" s="1"/>
  <c r="L209"/>
  <c r="T209" s="1"/>
  <c r="L210"/>
  <c r="T210" s="1"/>
  <c r="L211"/>
  <c r="T211" s="1"/>
  <c r="L212"/>
  <c r="T212" s="1"/>
  <c r="L213"/>
  <c r="T213" s="1"/>
  <c r="L214"/>
  <c r="T214" s="1"/>
  <c r="T215"/>
  <c r="L220"/>
  <c r="T220" s="1"/>
  <c r="L221"/>
  <c r="T221" s="1"/>
  <c r="L222"/>
  <c r="T222" s="1"/>
  <c r="L223"/>
  <c r="T223" s="1"/>
  <c r="L224"/>
  <c r="T224" s="1"/>
  <c r="L225"/>
  <c r="T225" s="1"/>
  <c r="L226"/>
  <c r="T226" s="1"/>
  <c r="L227"/>
  <c r="T227" s="1"/>
  <c r="L228"/>
  <c r="T228" s="1"/>
  <c r="L229"/>
  <c r="T229" s="1"/>
  <c r="L230"/>
  <c r="T230" s="1"/>
  <c r="L231"/>
  <c r="T231" s="1"/>
  <c r="L232"/>
  <c r="T232" s="1"/>
  <c r="L233"/>
  <c r="T233" s="1"/>
  <c r="L234"/>
  <c r="T234" s="1"/>
  <c r="L235"/>
  <c r="T235" s="1"/>
  <c r="T237"/>
  <c r="L238"/>
  <c r="T238" s="1"/>
  <c r="L239"/>
  <c r="T239" s="1"/>
  <c r="L240"/>
  <c r="T240" s="1"/>
  <c r="L241"/>
  <c r="T241" s="1"/>
  <c r="L242"/>
  <c r="T242" s="1"/>
  <c r="L243"/>
  <c r="T243" s="1"/>
  <c r="L244"/>
  <c r="T244" s="1"/>
  <c r="L245"/>
  <c r="T245" s="1"/>
  <c r="L246"/>
  <c r="T246" s="1"/>
  <c r="L247"/>
  <c r="T247" s="1"/>
  <c r="L248"/>
  <c r="T248" s="1"/>
  <c r="L249"/>
  <c r="T249" s="1"/>
  <c r="T250"/>
  <c r="L252"/>
  <c r="T252" s="1"/>
  <c r="L253"/>
  <c r="T253" s="1"/>
  <c r="L254"/>
  <c r="T254" s="1"/>
  <c r="L255"/>
  <c r="T255" s="1"/>
  <c r="L256"/>
  <c r="T256" s="1"/>
  <c r="L257"/>
  <c r="T257" s="1"/>
  <c r="L258"/>
  <c r="T258" s="1"/>
  <c r="L260"/>
  <c r="T260" s="1"/>
  <c r="L262"/>
  <c r="T262" s="1"/>
  <c r="L263"/>
  <c r="T263" s="1"/>
  <c r="L264"/>
  <c r="T264" s="1"/>
  <c r="T265"/>
  <c r="T266"/>
  <c r="K11"/>
  <c r="K13"/>
  <c r="K14"/>
  <c r="K15"/>
  <c r="K16"/>
  <c r="K17"/>
  <c r="K18"/>
  <c r="K19"/>
  <c r="K20"/>
  <c r="K21"/>
  <c r="K22"/>
  <c r="K28"/>
  <c r="K29"/>
  <c r="K31"/>
  <c r="K32"/>
  <c r="K33"/>
  <c r="K34"/>
  <c r="K35"/>
  <c r="K36"/>
  <c r="K38"/>
  <c r="K39"/>
  <c r="K41"/>
  <c r="K42"/>
  <c r="K44"/>
  <c r="K45"/>
  <c r="K46"/>
  <c r="K47"/>
  <c r="K48"/>
  <c r="K49"/>
  <c r="K50"/>
  <c r="K51"/>
  <c r="K52"/>
  <c r="K53"/>
  <c r="K54"/>
  <c r="K55"/>
  <c r="K56"/>
  <c r="K57"/>
  <c r="K58"/>
  <c r="K59"/>
  <c r="K60"/>
  <c r="K61"/>
  <c r="K62"/>
  <c r="K63"/>
  <c r="K64"/>
  <c r="K65"/>
  <c r="K66"/>
  <c r="K67"/>
  <c r="K68"/>
  <c r="K69"/>
  <c r="K70"/>
  <c r="K71"/>
  <c r="K72"/>
  <c r="K73"/>
  <c r="K74"/>
  <c r="K75"/>
  <c r="K76"/>
  <c r="K78"/>
  <c r="K79"/>
  <c r="K81"/>
  <c r="K82"/>
  <c r="K83"/>
  <c r="K84"/>
  <c r="K85"/>
  <c r="K86"/>
  <c r="K87"/>
  <c r="K88"/>
  <c r="K93"/>
  <c r="K94"/>
  <c r="K95"/>
  <c r="K96"/>
  <c r="K97"/>
  <c r="K98"/>
  <c r="K99"/>
  <c r="K100"/>
  <c r="K101"/>
  <c r="K102"/>
  <c r="K103"/>
  <c r="K104"/>
  <c r="K105"/>
  <c r="K106"/>
  <c r="K107"/>
  <c r="K108"/>
  <c r="K109"/>
  <c r="K110"/>
  <c r="K111"/>
  <c r="K112"/>
  <c r="K113"/>
  <c r="K114"/>
  <c r="K115"/>
  <c r="K117"/>
  <c r="K118"/>
  <c r="K119"/>
  <c r="K120"/>
  <c r="K121"/>
  <c r="K122"/>
  <c r="K123"/>
  <c r="K124"/>
  <c r="K125"/>
  <c r="K126"/>
  <c r="K127"/>
  <c r="K128"/>
  <c r="K129"/>
  <c r="K130"/>
  <c r="K131"/>
  <c r="K132"/>
  <c r="K133"/>
  <c r="K134"/>
  <c r="K135"/>
  <c r="K136"/>
  <c r="K137"/>
  <c r="K138"/>
  <c r="K139"/>
  <c r="K140"/>
  <c r="K141"/>
  <c r="K142"/>
  <c r="K143"/>
  <c r="K144"/>
  <c r="K145"/>
  <c r="K146"/>
  <c r="K149"/>
  <c r="K150"/>
  <c r="K151"/>
  <c r="K152"/>
  <c r="K153"/>
  <c r="K154"/>
  <c r="K155"/>
  <c r="K156"/>
  <c r="K157"/>
  <c r="K158"/>
  <c r="K159"/>
  <c r="K160"/>
  <c r="K161"/>
  <c r="K162"/>
  <c r="K163"/>
  <c r="K164"/>
  <c r="K166"/>
  <c r="K167"/>
  <c r="K168"/>
  <c r="K169"/>
  <c r="K170"/>
  <c r="K171"/>
  <c r="K172"/>
  <c r="K173"/>
  <c r="K174"/>
  <c r="K175"/>
  <c r="K176"/>
  <c r="K177"/>
  <c r="K178"/>
  <c r="K179"/>
  <c r="K180"/>
  <c r="K181"/>
  <c r="K182"/>
  <c r="K183"/>
  <c r="K185"/>
  <c r="K186"/>
  <c r="K187"/>
  <c r="K188"/>
  <c r="K189"/>
  <c r="K190"/>
  <c r="K191"/>
  <c r="K192"/>
  <c r="K193"/>
  <c r="K194"/>
  <c r="K195"/>
  <c r="K196"/>
  <c r="K197"/>
  <c r="K198"/>
  <c r="K199"/>
  <c r="K200"/>
  <c r="K201"/>
  <c r="K202"/>
  <c r="K203"/>
  <c r="K204"/>
  <c r="K205"/>
  <c r="K206"/>
  <c r="K207"/>
  <c r="K208"/>
  <c r="K209"/>
  <c r="K210"/>
  <c r="K211"/>
  <c r="K212"/>
  <c r="K213"/>
  <c r="K214"/>
  <c r="K215"/>
  <c r="K219"/>
  <c r="K220"/>
  <c r="K221"/>
  <c r="K222"/>
  <c r="K223"/>
  <c r="K224"/>
  <c r="K225"/>
  <c r="K226"/>
  <c r="K227"/>
  <c r="K228"/>
  <c r="K229"/>
  <c r="K230"/>
  <c r="K231"/>
  <c r="K232"/>
  <c r="K233"/>
  <c r="K234"/>
  <c r="K235"/>
  <c r="K236"/>
  <c r="K237"/>
  <c r="K238"/>
  <c r="K239"/>
  <c r="K240"/>
  <c r="K241"/>
  <c r="K242"/>
  <c r="K243"/>
  <c r="K244"/>
  <c r="K245"/>
  <c r="K246"/>
  <c r="K247"/>
  <c r="K248"/>
  <c r="K249"/>
  <c r="K250"/>
  <c r="K251"/>
  <c r="K252"/>
  <c r="K253"/>
  <c r="K254"/>
  <c r="K255"/>
  <c r="K256"/>
  <c r="K257"/>
  <c r="K258"/>
  <c r="K259"/>
  <c r="K260"/>
  <c r="K262"/>
  <c r="K263"/>
  <c r="K264"/>
  <c r="K265"/>
  <c r="K266"/>
  <c r="T52"/>
  <c r="U25" i="7"/>
  <c r="L25"/>
  <c r="T25" s="1"/>
  <c r="U24"/>
  <c r="L24"/>
  <c r="T24" s="1"/>
  <c r="U23"/>
  <c r="L23"/>
  <c r="T23" s="1"/>
  <c r="U22"/>
  <c r="L22"/>
  <c r="T22" s="1"/>
  <c r="U21"/>
  <c r="L21"/>
  <c r="T21" s="1"/>
  <c r="U20"/>
  <c r="L20"/>
  <c r="T20" s="1"/>
  <c r="U19"/>
  <c r="L19"/>
  <c r="T19" s="1"/>
  <c r="U18"/>
  <c r="L18"/>
  <c r="T18" s="1"/>
  <c r="U17"/>
  <c r="L17"/>
  <c r="T17" s="1"/>
  <c r="U16"/>
  <c r="L16"/>
  <c r="T16" s="1"/>
  <c r="U15"/>
  <c r="L15"/>
  <c r="T15" s="1"/>
  <c r="U14"/>
  <c r="L14"/>
  <c r="T14" s="1"/>
  <c r="U13"/>
  <c r="L13"/>
  <c r="T13" s="1"/>
  <c r="U12"/>
  <c r="L12"/>
  <c r="T12" s="1"/>
  <c r="U11"/>
  <c r="L11"/>
  <c r="T11" s="1"/>
  <c r="U1239" i="6"/>
  <c r="L1239"/>
  <c r="T1239" s="1"/>
  <c r="U1238"/>
  <c r="L1238"/>
  <c r="T1238" s="1"/>
  <c r="U1237"/>
  <c r="L1237"/>
  <c r="T1237" s="1"/>
  <c r="U1236"/>
  <c r="L1236"/>
  <c r="T1236" s="1"/>
  <c r="U1235"/>
  <c r="L1235"/>
  <c r="T1235" s="1"/>
  <c r="U1234"/>
  <c r="L1234"/>
  <c r="T1234" s="1"/>
  <c r="U1233"/>
  <c r="L1233"/>
  <c r="T1233" s="1"/>
  <c r="U1232"/>
  <c r="L1232"/>
  <c r="T1232" s="1"/>
  <c r="U1231"/>
  <c r="L1231"/>
  <c r="T1231" s="1"/>
  <c r="U1230"/>
  <c r="L1230"/>
  <c r="T1230" s="1"/>
  <c r="U1229"/>
  <c r="L1229"/>
  <c r="T1229" s="1"/>
  <c r="U1228"/>
  <c r="L1228"/>
  <c r="T1228" s="1"/>
  <c r="U1227"/>
  <c r="L1227"/>
  <c r="T1227" s="1"/>
  <c r="U1226"/>
  <c r="L1226"/>
  <c r="T1226" s="1"/>
  <c r="U1225"/>
  <c r="L1225"/>
  <c r="T1225" s="1"/>
  <c r="U1224"/>
  <c r="L1224"/>
  <c r="T1224" s="1"/>
  <c r="U1223"/>
  <c r="L1223"/>
  <c r="T1223" s="1"/>
  <c r="U1222"/>
  <c r="L1222"/>
  <c r="T1222" s="1"/>
  <c r="U1221"/>
  <c r="L1221"/>
  <c r="T1221" s="1"/>
  <c r="U1220"/>
  <c r="L1220"/>
  <c r="T1220" s="1"/>
  <c r="U1219"/>
  <c r="L1219"/>
  <c r="T1219" s="1"/>
  <c r="U1218"/>
  <c r="L1218"/>
  <c r="T1218" s="1"/>
  <c r="U1217"/>
  <c r="L1217"/>
  <c r="T1217" s="1"/>
  <c r="U1216"/>
  <c r="L1216"/>
  <c r="T1216" s="1"/>
  <c r="U1215"/>
  <c r="L1215"/>
  <c r="T1215" s="1"/>
  <c r="U1214"/>
  <c r="L1214"/>
  <c r="T1214" s="1"/>
  <c r="U1213"/>
  <c r="L1213"/>
  <c r="T1213" s="1"/>
  <c r="U1212"/>
  <c r="L1212"/>
  <c r="T1212" s="1"/>
  <c r="U1211"/>
  <c r="L1211"/>
  <c r="T1211" s="1"/>
  <c r="U1210"/>
  <c r="L1210"/>
  <c r="T1210" s="1"/>
  <c r="U1209"/>
  <c r="L1209"/>
  <c r="T1209" s="1"/>
  <c r="U1208"/>
  <c r="L1208"/>
  <c r="T1208" s="1"/>
  <c r="U1207"/>
  <c r="L1207"/>
  <c r="T1207" s="1"/>
  <c r="U1206"/>
  <c r="L1206"/>
  <c r="T1206" s="1"/>
  <c r="U1205"/>
  <c r="L1205"/>
  <c r="T1205" s="1"/>
  <c r="U1204"/>
  <c r="L1204"/>
  <c r="T1204" s="1"/>
  <c r="U1203"/>
  <c r="L1203"/>
  <c r="T1203" s="1"/>
  <c r="U1202"/>
  <c r="L1202"/>
  <c r="T1202" s="1"/>
  <c r="U1201"/>
  <c r="L1201"/>
  <c r="T1201" s="1"/>
  <c r="U1200"/>
  <c r="L1200"/>
  <c r="T1200" s="1"/>
  <c r="U1199"/>
  <c r="L1199"/>
  <c r="T1199" s="1"/>
  <c r="U1198"/>
  <c r="L1198"/>
  <c r="T1198" s="1"/>
  <c r="U1197"/>
  <c r="L1197"/>
  <c r="T1197" s="1"/>
  <c r="U1196"/>
  <c r="L1196"/>
  <c r="T1196" s="1"/>
  <c r="U1195"/>
  <c r="L1195"/>
  <c r="T1195" s="1"/>
  <c r="U1194"/>
  <c r="L1194"/>
  <c r="T1194" s="1"/>
  <c r="U1193"/>
  <c r="L1193"/>
  <c r="T1193" s="1"/>
  <c r="U1192"/>
  <c r="L1192"/>
  <c r="T1192" s="1"/>
  <c r="U1191"/>
  <c r="L1191"/>
  <c r="T1191" s="1"/>
  <c r="U1190"/>
  <c r="L1190"/>
  <c r="T1190" s="1"/>
  <c r="U1189"/>
  <c r="L1189"/>
  <c r="T1189" s="1"/>
  <c r="U1188"/>
  <c r="L1188"/>
  <c r="T1188" s="1"/>
  <c r="U1187"/>
  <c r="L1187"/>
  <c r="T1187" s="1"/>
  <c r="U1186"/>
  <c r="L1186"/>
  <c r="T1186" s="1"/>
  <c r="U1185"/>
  <c r="L1185"/>
  <c r="T1185" s="1"/>
  <c r="U1184"/>
  <c r="L1184"/>
  <c r="T1184" s="1"/>
  <c r="U1183"/>
  <c r="L1183"/>
  <c r="T1183" s="1"/>
  <c r="U1182"/>
  <c r="L1182"/>
  <c r="T1182" s="1"/>
  <c r="U1181"/>
  <c r="L1181"/>
  <c r="T1181" s="1"/>
  <c r="U1180"/>
  <c r="L1180"/>
  <c r="T1180" s="1"/>
  <c r="U1179"/>
  <c r="L1179"/>
  <c r="T1179" s="1"/>
  <c r="U1178"/>
  <c r="L1178"/>
  <c r="T1178" s="1"/>
  <c r="U1177"/>
  <c r="L1177"/>
  <c r="T1177" s="1"/>
  <c r="U1176"/>
  <c r="L1176"/>
  <c r="T1176" s="1"/>
  <c r="U1175"/>
  <c r="L1175"/>
  <c r="T1175" s="1"/>
  <c r="U1174"/>
  <c r="L1174"/>
  <c r="T1174" s="1"/>
  <c r="U1173"/>
  <c r="L1173"/>
  <c r="T1173" s="1"/>
  <c r="U1172"/>
  <c r="L1172"/>
  <c r="T1172" s="1"/>
  <c r="U1171"/>
  <c r="L1171"/>
  <c r="T1171" s="1"/>
  <c r="U1170"/>
  <c r="L1170"/>
  <c r="T1170" s="1"/>
  <c r="U1169"/>
  <c r="L1169"/>
  <c r="T1169" s="1"/>
  <c r="U1168"/>
  <c r="L1168"/>
  <c r="T1168" s="1"/>
  <c r="U1167"/>
  <c r="L1167"/>
  <c r="T1167" s="1"/>
  <c r="U1166"/>
  <c r="L1166"/>
  <c r="T1166" s="1"/>
  <c r="U1165"/>
  <c r="L1165"/>
  <c r="T1165" s="1"/>
  <c r="U1164"/>
  <c r="L1164"/>
  <c r="T1164" s="1"/>
  <c r="U1163"/>
  <c r="L1163"/>
  <c r="T1163" s="1"/>
  <c r="U1162"/>
  <c r="L1162"/>
  <c r="T1162" s="1"/>
  <c r="U1161"/>
  <c r="L1161"/>
  <c r="T1161" s="1"/>
  <c r="U1160"/>
  <c r="L1160"/>
  <c r="T1160" s="1"/>
  <c r="U1159"/>
  <c r="L1159"/>
  <c r="T1159" s="1"/>
  <c r="U1158"/>
  <c r="L1158"/>
  <c r="T1158" s="1"/>
  <c r="U1157"/>
  <c r="L1157"/>
  <c r="T1157" s="1"/>
  <c r="U1156"/>
  <c r="L1156"/>
  <c r="T1156" s="1"/>
  <c r="U1155"/>
  <c r="L1155"/>
  <c r="T1155" s="1"/>
  <c r="U1154"/>
  <c r="L1154"/>
  <c r="T1154" s="1"/>
  <c r="U1153"/>
  <c r="L1153"/>
  <c r="T1153" s="1"/>
  <c r="U1152"/>
  <c r="L1152"/>
  <c r="T1152" s="1"/>
  <c r="U1151"/>
  <c r="L1151"/>
  <c r="T1151" s="1"/>
  <c r="U1150"/>
  <c r="L1150"/>
  <c r="T1150" s="1"/>
  <c r="U1149"/>
  <c r="L1149"/>
  <c r="T1149" s="1"/>
  <c r="U1148"/>
  <c r="L1148"/>
  <c r="T1148" s="1"/>
  <c r="U1147"/>
  <c r="L1147"/>
  <c r="T1147" s="1"/>
  <c r="U1146"/>
  <c r="L1146"/>
  <c r="T1146" s="1"/>
  <c r="U1145"/>
  <c r="L1145"/>
  <c r="T1145" s="1"/>
  <c r="U1144"/>
  <c r="L1144"/>
  <c r="T1144" s="1"/>
  <c r="U1143"/>
  <c r="L1143"/>
  <c r="T1143" s="1"/>
  <c r="U1142"/>
  <c r="L1142"/>
  <c r="T1142" s="1"/>
  <c r="U1141"/>
  <c r="L1141"/>
  <c r="T1141" s="1"/>
  <c r="U1140"/>
  <c r="L1140"/>
  <c r="T1140" s="1"/>
  <c r="U1139"/>
  <c r="L1139"/>
  <c r="T1139" s="1"/>
  <c r="U1138"/>
  <c r="L1138"/>
  <c r="T1138" s="1"/>
  <c r="U1137"/>
  <c r="L1137"/>
  <c r="T1137" s="1"/>
  <c r="U1136"/>
  <c r="L1136"/>
  <c r="T1136" s="1"/>
  <c r="U1135"/>
  <c r="L1135"/>
  <c r="T1135" s="1"/>
  <c r="U1134"/>
  <c r="L1134"/>
  <c r="T1134" s="1"/>
  <c r="U1133"/>
  <c r="L1133"/>
  <c r="T1133" s="1"/>
  <c r="U1132"/>
  <c r="L1132"/>
  <c r="T1132" s="1"/>
  <c r="U1131"/>
  <c r="L1131"/>
  <c r="T1131" s="1"/>
  <c r="U1130"/>
  <c r="L1130"/>
  <c r="T1130" s="1"/>
  <c r="U1129"/>
  <c r="L1129"/>
  <c r="T1129" s="1"/>
  <c r="U1128"/>
  <c r="L1128"/>
  <c r="T1128" s="1"/>
  <c r="U1127"/>
  <c r="L1127"/>
  <c r="T1127" s="1"/>
  <c r="U1126"/>
  <c r="L1126"/>
  <c r="T1126" s="1"/>
  <c r="U1125"/>
  <c r="L1125"/>
  <c r="T1125" s="1"/>
  <c r="U1124"/>
  <c r="L1124"/>
  <c r="T1124" s="1"/>
  <c r="U1123"/>
  <c r="L1123"/>
  <c r="T1123" s="1"/>
  <c r="U1122"/>
  <c r="L1122"/>
  <c r="T1122" s="1"/>
  <c r="U1121"/>
  <c r="L1121"/>
  <c r="T1121" s="1"/>
  <c r="U1120"/>
  <c r="L1120"/>
  <c r="T1120" s="1"/>
  <c r="U1119"/>
  <c r="L1119"/>
  <c r="T1119" s="1"/>
  <c r="U1118"/>
  <c r="L1118"/>
  <c r="T1118" s="1"/>
  <c r="U1117"/>
  <c r="L1117"/>
  <c r="T1117" s="1"/>
  <c r="U1116"/>
  <c r="L1116"/>
  <c r="T1116" s="1"/>
  <c r="U1115"/>
  <c r="L1115"/>
  <c r="T1115" s="1"/>
  <c r="U1114"/>
  <c r="L1114"/>
  <c r="T1114" s="1"/>
  <c r="U1113"/>
  <c r="L1113"/>
  <c r="T1113" s="1"/>
  <c r="U1112"/>
  <c r="L1112"/>
  <c r="T1112" s="1"/>
  <c r="U1111"/>
  <c r="L1111"/>
  <c r="T1111" s="1"/>
  <c r="U1110"/>
  <c r="L1110"/>
  <c r="T1110" s="1"/>
  <c r="U1109"/>
  <c r="L1109"/>
  <c r="T1109" s="1"/>
  <c r="U1108"/>
  <c r="L1108"/>
  <c r="T1108" s="1"/>
  <c r="U1107"/>
  <c r="L1107"/>
  <c r="T1107" s="1"/>
  <c r="U1106"/>
  <c r="L1106"/>
  <c r="T1106" s="1"/>
  <c r="U1105"/>
  <c r="L1105"/>
  <c r="T1105" s="1"/>
  <c r="U1104"/>
  <c r="L1104"/>
  <c r="T1104" s="1"/>
  <c r="U1103"/>
  <c r="L1103"/>
  <c r="T1103" s="1"/>
  <c r="U1102"/>
  <c r="L1102"/>
  <c r="T1102" s="1"/>
  <c r="U1101"/>
  <c r="L1101"/>
  <c r="T1101" s="1"/>
  <c r="U1100"/>
  <c r="L1100"/>
  <c r="T1100" s="1"/>
  <c r="U1099"/>
  <c r="L1099"/>
  <c r="T1099" s="1"/>
  <c r="U1098"/>
  <c r="L1098"/>
  <c r="T1098" s="1"/>
  <c r="U1097"/>
  <c r="L1097"/>
  <c r="T1097" s="1"/>
  <c r="U1096"/>
  <c r="L1096"/>
  <c r="T1096" s="1"/>
  <c r="U1095"/>
  <c r="L1095"/>
  <c r="T1095" s="1"/>
  <c r="U1094"/>
  <c r="L1094"/>
  <c r="T1094" s="1"/>
  <c r="U1093"/>
  <c r="L1093"/>
  <c r="T1093" s="1"/>
  <c r="U1092"/>
  <c r="L1092"/>
  <c r="T1092" s="1"/>
  <c r="U1091"/>
  <c r="L1091"/>
  <c r="T1091" s="1"/>
  <c r="U1090"/>
  <c r="L1090"/>
  <c r="T1090" s="1"/>
  <c r="U1089"/>
  <c r="L1089"/>
  <c r="T1089" s="1"/>
  <c r="U1088"/>
  <c r="L1088"/>
  <c r="T1088" s="1"/>
  <c r="U1087"/>
  <c r="L1087"/>
  <c r="T1087" s="1"/>
  <c r="U1086"/>
  <c r="L1086"/>
  <c r="T1086" s="1"/>
  <c r="U1085"/>
  <c r="L1085"/>
  <c r="T1085" s="1"/>
  <c r="U1084"/>
  <c r="L1084"/>
  <c r="T1084" s="1"/>
  <c r="U1083"/>
  <c r="L1083"/>
  <c r="T1083" s="1"/>
  <c r="U1082"/>
  <c r="L1082"/>
  <c r="T1082" s="1"/>
  <c r="U1081"/>
  <c r="L1081"/>
  <c r="T1081" s="1"/>
  <c r="U1080"/>
  <c r="L1080"/>
  <c r="T1080" s="1"/>
  <c r="U1079"/>
  <c r="L1079"/>
  <c r="T1079" s="1"/>
  <c r="U1078"/>
  <c r="L1078"/>
  <c r="T1078" s="1"/>
  <c r="U1077"/>
  <c r="L1077"/>
  <c r="T1077" s="1"/>
  <c r="U1076"/>
  <c r="L1076"/>
  <c r="T1076" s="1"/>
  <c r="U1075"/>
  <c r="L1075"/>
  <c r="T1075" s="1"/>
  <c r="U1074"/>
  <c r="L1074"/>
  <c r="T1074" s="1"/>
  <c r="U1073"/>
  <c r="L1073"/>
  <c r="T1073" s="1"/>
  <c r="U1072"/>
  <c r="L1072"/>
  <c r="T1072" s="1"/>
  <c r="U1071"/>
  <c r="L1071"/>
  <c r="T1071" s="1"/>
  <c r="U1070"/>
  <c r="L1070"/>
  <c r="T1070" s="1"/>
  <c r="U1069"/>
  <c r="L1069"/>
  <c r="T1069" s="1"/>
  <c r="U1068"/>
  <c r="L1068"/>
  <c r="T1068" s="1"/>
  <c r="U1067"/>
  <c r="L1067"/>
  <c r="T1067" s="1"/>
  <c r="U1066"/>
  <c r="L1066"/>
  <c r="T1066" s="1"/>
  <c r="U1065"/>
  <c r="L1065"/>
  <c r="T1065" s="1"/>
  <c r="U1064"/>
  <c r="L1064"/>
  <c r="T1064" s="1"/>
  <c r="U1063"/>
  <c r="L1063"/>
  <c r="T1063" s="1"/>
  <c r="U1062"/>
  <c r="L1062"/>
  <c r="T1062" s="1"/>
  <c r="U1061"/>
  <c r="L1061"/>
  <c r="T1061" s="1"/>
  <c r="U1060"/>
  <c r="L1060"/>
  <c r="T1060" s="1"/>
  <c r="U1059"/>
  <c r="L1059"/>
  <c r="T1059" s="1"/>
  <c r="U1058"/>
  <c r="L1058"/>
  <c r="T1058" s="1"/>
  <c r="U1057"/>
  <c r="L1057"/>
  <c r="T1057" s="1"/>
  <c r="U1056"/>
  <c r="L1056"/>
  <c r="T1056" s="1"/>
  <c r="U1055"/>
  <c r="L1055"/>
  <c r="T1055" s="1"/>
  <c r="U1054"/>
  <c r="L1054"/>
  <c r="T1054" s="1"/>
  <c r="U1053"/>
  <c r="L1053"/>
  <c r="T1053" s="1"/>
  <c r="U1052"/>
  <c r="L1052"/>
  <c r="T1052" s="1"/>
  <c r="U1051"/>
  <c r="L1051"/>
  <c r="T1051" s="1"/>
  <c r="U1050"/>
  <c r="L1050"/>
  <c r="T1050" s="1"/>
  <c r="U1049"/>
  <c r="L1049"/>
  <c r="T1049" s="1"/>
  <c r="U1048"/>
  <c r="L1048"/>
  <c r="T1048" s="1"/>
  <c r="U1047"/>
  <c r="L1047"/>
  <c r="T1047" s="1"/>
  <c r="U1046"/>
  <c r="L1046"/>
  <c r="T1046" s="1"/>
  <c r="U1045"/>
  <c r="L1045"/>
  <c r="T1045" s="1"/>
  <c r="U1044"/>
  <c r="L1044"/>
  <c r="T1044" s="1"/>
  <c r="U1043"/>
  <c r="L1043"/>
  <c r="T1043" s="1"/>
  <c r="U1042"/>
  <c r="L1042"/>
  <c r="T1042" s="1"/>
  <c r="U1041"/>
  <c r="L1041"/>
  <c r="T1041" s="1"/>
  <c r="U1040"/>
  <c r="L1040"/>
  <c r="T1040" s="1"/>
  <c r="U1039"/>
  <c r="L1039"/>
  <c r="T1039" s="1"/>
  <c r="U1038"/>
  <c r="L1038"/>
  <c r="T1038" s="1"/>
  <c r="U1037"/>
  <c r="L1037"/>
  <c r="T1037" s="1"/>
  <c r="U1036"/>
  <c r="L1036"/>
  <c r="T1036" s="1"/>
  <c r="U1035"/>
  <c r="L1035"/>
  <c r="T1035" s="1"/>
  <c r="U1034"/>
  <c r="L1034"/>
  <c r="T1034" s="1"/>
  <c r="U1033"/>
  <c r="L1033"/>
  <c r="T1033" s="1"/>
  <c r="U1032"/>
  <c r="L1032"/>
  <c r="T1032" s="1"/>
  <c r="U1031"/>
  <c r="L1031"/>
  <c r="T1031" s="1"/>
  <c r="U1030"/>
  <c r="L1030"/>
  <c r="T1030" s="1"/>
  <c r="U1029"/>
  <c r="L1029"/>
  <c r="T1029" s="1"/>
  <c r="U1028"/>
  <c r="L1028"/>
  <c r="T1028" s="1"/>
  <c r="U1027"/>
  <c r="L1027"/>
  <c r="T1027" s="1"/>
  <c r="U1026"/>
  <c r="L1026"/>
  <c r="T1026" s="1"/>
  <c r="U1025"/>
  <c r="L1025"/>
  <c r="T1025" s="1"/>
  <c r="U1024"/>
  <c r="L1024"/>
  <c r="T1024" s="1"/>
  <c r="U1023"/>
  <c r="L1023"/>
  <c r="T1023" s="1"/>
  <c r="U1022"/>
  <c r="L1022"/>
  <c r="T1022" s="1"/>
  <c r="U1021"/>
  <c r="L1021"/>
  <c r="T1021" s="1"/>
  <c r="U1020"/>
  <c r="L1020"/>
  <c r="T1020" s="1"/>
  <c r="U1019"/>
  <c r="L1019"/>
  <c r="T1019" s="1"/>
  <c r="U1018"/>
  <c r="L1018"/>
  <c r="T1018" s="1"/>
  <c r="U1017"/>
  <c r="L1017"/>
  <c r="T1017" s="1"/>
  <c r="U1016"/>
  <c r="L1016"/>
  <c r="T1016" s="1"/>
  <c r="U1015"/>
  <c r="L1015"/>
  <c r="T1015" s="1"/>
  <c r="U1014"/>
  <c r="L1014"/>
  <c r="T1014" s="1"/>
  <c r="U1013"/>
  <c r="L1013"/>
  <c r="T1013" s="1"/>
  <c r="U1012"/>
  <c r="L1012"/>
  <c r="T1012" s="1"/>
  <c r="U1011"/>
  <c r="L1011"/>
  <c r="T1011" s="1"/>
  <c r="U1010"/>
  <c r="L1010"/>
  <c r="T1010" s="1"/>
  <c r="U1009"/>
  <c r="L1009"/>
  <c r="T1009" s="1"/>
  <c r="U1008"/>
  <c r="L1008"/>
  <c r="T1008" s="1"/>
  <c r="U1007"/>
  <c r="L1007"/>
  <c r="T1007" s="1"/>
  <c r="U1006"/>
  <c r="L1006"/>
  <c r="T1006" s="1"/>
  <c r="U1005"/>
  <c r="L1005"/>
  <c r="T1005" s="1"/>
  <c r="U1004"/>
  <c r="L1004"/>
  <c r="T1004" s="1"/>
  <c r="U1003"/>
  <c r="L1003"/>
  <c r="T1003" s="1"/>
  <c r="U1002"/>
  <c r="L1002"/>
  <c r="T1002" s="1"/>
  <c r="U1001"/>
  <c r="L1001"/>
  <c r="T1001" s="1"/>
  <c r="U1000"/>
  <c r="L1000"/>
  <c r="T1000" s="1"/>
  <c r="U999"/>
  <c r="L999"/>
  <c r="T999" s="1"/>
  <c r="U998"/>
  <c r="L998"/>
  <c r="T998" s="1"/>
  <c r="U997"/>
  <c r="L997"/>
  <c r="T997" s="1"/>
  <c r="U996"/>
  <c r="L996"/>
  <c r="T996" s="1"/>
  <c r="U995"/>
  <c r="L995"/>
  <c r="T995" s="1"/>
  <c r="U994"/>
  <c r="L994"/>
  <c r="T994" s="1"/>
  <c r="U993"/>
  <c r="L993"/>
  <c r="T993" s="1"/>
  <c r="U992"/>
  <c r="L992"/>
  <c r="T992" s="1"/>
  <c r="U991"/>
  <c r="L991"/>
  <c r="T991" s="1"/>
  <c r="U990"/>
  <c r="L990"/>
  <c r="T990" s="1"/>
  <c r="U989"/>
  <c r="L989"/>
  <c r="T989" s="1"/>
  <c r="U988"/>
  <c r="L988"/>
  <c r="T988" s="1"/>
  <c r="U987"/>
  <c r="L987"/>
  <c r="T987" s="1"/>
  <c r="U986"/>
  <c r="L986"/>
  <c r="T986" s="1"/>
  <c r="U985"/>
  <c r="L985"/>
  <c r="T985" s="1"/>
  <c r="U984"/>
  <c r="L984"/>
  <c r="T984" s="1"/>
  <c r="U983"/>
  <c r="L983"/>
  <c r="T983" s="1"/>
  <c r="U982"/>
  <c r="L982"/>
  <c r="T982" s="1"/>
  <c r="U981"/>
  <c r="L981"/>
  <c r="T981" s="1"/>
  <c r="U980"/>
  <c r="L980"/>
  <c r="T980" s="1"/>
  <c r="U979"/>
  <c r="L979"/>
  <c r="T979" s="1"/>
  <c r="U978"/>
  <c r="L978"/>
  <c r="T978" s="1"/>
  <c r="U977"/>
  <c r="L977"/>
  <c r="T977" s="1"/>
  <c r="U976"/>
  <c r="L976"/>
  <c r="T976" s="1"/>
  <c r="U975"/>
  <c r="L975"/>
  <c r="T975" s="1"/>
  <c r="U974"/>
  <c r="L974"/>
  <c r="T974" s="1"/>
  <c r="U973"/>
  <c r="L973"/>
  <c r="T973" s="1"/>
  <c r="U972"/>
  <c r="L972"/>
  <c r="T972" s="1"/>
  <c r="U971"/>
  <c r="L971"/>
  <c r="T971" s="1"/>
  <c r="U970"/>
  <c r="L970"/>
  <c r="T970" s="1"/>
  <c r="U969"/>
  <c r="L969"/>
  <c r="T969" s="1"/>
  <c r="U968"/>
  <c r="L968"/>
  <c r="T968" s="1"/>
  <c r="U967"/>
  <c r="L967"/>
  <c r="T967" s="1"/>
  <c r="U966"/>
  <c r="L966"/>
  <c r="T966" s="1"/>
  <c r="U965"/>
  <c r="L965"/>
  <c r="T965" s="1"/>
  <c r="U964"/>
  <c r="L964"/>
  <c r="T964" s="1"/>
  <c r="U963"/>
  <c r="L963"/>
  <c r="T963" s="1"/>
  <c r="U962"/>
  <c r="L962"/>
  <c r="T962" s="1"/>
  <c r="U961"/>
  <c r="L961"/>
  <c r="T961" s="1"/>
  <c r="U960"/>
  <c r="L960"/>
  <c r="T960" s="1"/>
  <c r="U959"/>
  <c r="L959"/>
  <c r="T959" s="1"/>
  <c r="U958"/>
  <c r="L958"/>
  <c r="T958" s="1"/>
  <c r="U957"/>
  <c r="L957"/>
  <c r="T957" s="1"/>
  <c r="U956"/>
  <c r="L956"/>
  <c r="T956" s="1"/>
  <c r="U955"/>
  <c r="L955"/>
  <c r="T955" s="1"/>
  <c r="U954"/>
  <c r="L954"/>
  <c r="T954" s="1"/>
  <c r="U953"/>
  <c r="L953"/>
  <c r="T953" s="1"/>
  <c r="U952"/>
  <c r="L952"/>
  <c r="T952" s="1"/>
  <c r="U951"/>
  <c r="L951"/>
  <c r="T951" s="1"/>
  <c r="U950"/>
  <c r="L950"/>
  <c r="T950" s="1"/>
  <c r="U949"/>
  <c r="L949"/>
  <c r="T949" s="1"/>
  <c r="U948"/>
  <c r="L948"/>
  <c r="T948" s="1"/>
  <c r="U947"/>
  <c r="L947"/>
  <c r="T947" s="1"/>
  <c r="U946"/>
  <c r="L946"/>
  <c r="T946" s="1"/>
  <c r="U945"/>
  <c r="L945"/>
  <c r="T945" s="1"/>
  <c r="U944"/>
  <c r="L944"/>
  <c r="T944" s="1"/>
  <c r="U943"/>
  <c r="L943"/>
  <c r="T943" s="1"/>
  <c r="U942"/>
  <c r="L942"/>
  <c r="T942" s="1"/>
  <c r="U941"/>
  <c r="L941"/>
  <c r="T941" s="1"/>
  <c r="U940"/>
  <c r="L940"/>
  <c r="T940" s="1"/>
  <c r="U939"/>
  <c r="L939"/>
  <c r="T939" s="1"/>
  <c r="U938"/>
  <c r="L938"/>
  <c r="T938" s="1"/>
  <c r="U937"/>
  <c r="L937"/>
  <c r="T937" s="1"/>
  <c r="U936"/>
  <c r="L936"/>
  <c r="T936" s="1"/>
  <c r="U935"/>
  <c r="L935"/>
  <c r="T935" s="1"/>
  <c r="U934"/>
  <c r="L934"/>
  <c r="T934" s="1"/>
  <c r="U933"/>
  <c r="L933"/>
  <c r="T933" s="1"/>
  <c r="U932"/>
  <c r="L932"/>
  <c r="T932" s="1"/>
  <c r="U931"/>
  <c r="L931"/>
  <c r="T931" s="1"/>
  <c r="U930"/>
  <c r="L930"/>
  <c r="T930" s="1"/>
  <c r="U929"/>
  <c r="L929"/>
  <c r="T929" s="1"/>
  <c r="U928"/>
  <c r="L928"/>
  <c r="T928" s="1"/>
  <c r="U927"/>
  <c r="L927"/>
  <c r="T927" s="1"/>
  <c r="U926"/>
  <c r="L926"/>
  <c r="T926" s="1"/>
  <c r="U925"/>
  <c r="L925"/>
  <c r="T925" s="1"/>
  <c r="U924"/>
  <c r="L924"/>
  <c r="T924" s="1"/>
  <c r="U923"/>
  <c r="L923"/>
  <c r="T923" s="1"/>
  <c r="U922"/>
  <c r="L922"/>
  <c r="T922" s="1"/>
  <c r="U921"/>
  <c r="L921"/>
  <c r="T921" s="1"/>
  <c r="U920"/>
  <c r="L920"/>
  <c r="T920" s="1"/>
  <c r="U919"/>
  <c r="L919"/>
  <c r="T919" s="1"/>
  <c r="U918"/>
  <c r="L918"/>
  <c r="T918" s="1"/>
  <c r="U917"/>
  <c r="L917"/>
  <c r="T917" s="1"/>
  <c r="U916"/>
  <c r="L916"/>
  <c r="T916" s="1"/>
  <c r="U915"/>
  <c r="L915"/>
  <c r="T915" s="1"/>
  <c r="U914"/>
  <c r="L914"/>
  <c r="T914" s="1"/>
  <c r="U913"/>
  <c r="L913"/>
  <c r="T913" s="1"/>
  <c r="U912"/>
  <c r="L912"/>
  <c r="T912" s="1"/>
  <c r="U911"/>
  <c r="L911"/>
  <c r="T911" s="1"/>
  <c r="U910"/>
  <c r="L910"/>
  <c r="T910" s="1"/>
  <c r="U909"/>
  <c r="L909"/>
  <c r="T909" s="1"/>
  <c r="U908"/>
  <c r="L908"/>
  <c r="T908" s="1"/>
  <c r="U907"/>
  <c r="L907"/>
  <c r="T907" s="1"/>
  <c r="U906"/>
  <c r="L906"/>
  <c r="T906" s="1"/>
  <c r="U905"/>
  <c r="L905"/>
  <c r="T905" s="1"/>
  <c r="U904"/>
  <c r="L904"/>
  <c r="T904" s="1"/>
  <c r="U903"/>
  <c r="L903"/>
  <c r="T903" s="1"/>
  <c r="U902"/>
  <c r="L902"/>
  <c r="T902" s="1"/>
  <c r="U901"/>
  <c r="L901"/>
  <c r="T901" s="1"/>
  <c r="U900"/>
  <c r="L900"/>
  <c r="T900" s="1"/>
  <c r="U899"/>
  <c r="L899"/>
  <c r="T899" s="1"/>
  <c r="U898"/>
  <c r="L898"/>
  <c r="T898" s="1"/>
  <c r="U897"/>
  <c r="L897"/>
  <c r="T897" s="1"/>
  <c r="U896"/>
  <c r="L896"/>
  <c r="T896" s="1"/>
  <c r="U895"/>
  <c r="L895"/>
  <c r="T895" s="1"/>
  <c r="U894"/>
  <c r="L894"/>
  <c r="T894" s="1"/>
  <c r="U893"/>
  <c r="L893"/>
  <c r="T893" s="1"/>
  <c r="U892"/>
  <c r="L892"/>
  <c r="T892" s="1"/>
  <c r="U891"/>
  <c r="L891"/>
  <c r="T891" s="1"/>
  <c r="U890"/>
  <c r="L890"/>
  <c r="T890" s="1"/>
  <c r="U889"/>
  <c r="L889"/>
  <c r="T889" s="1"/>
  <c r="U888"/>
  <c r="L888"/>
  <c r="T888" s="1"/>
  <c r="U887"/>
  <c r="L887"/>
  <c r="T887" s="1"/>
  <c r="U886"/>
  <c r="L886"/>
  <c r="T886" s="1"/>
  <c r="U885"/>
  <c r="L885"/>
  <c r="T885" s="1"/>
  <c r="U884"/>
  <c r="L884"/>
  <c r="T884" s="1"/>
  <c r="U883"/>
  <c r="L883"/>
  <c r="T883" s="1"/>
  <c r="U882"/>
  <c r="L882"/>
  <c r="T882" s="1"/>
  <c r="U881"/>
  <c r="L881"/>
  <c r="T881" s="1"/>
  <c r="U880"/>
  <c r="L880"/>
  <c r="T880" s="1"/>
  <c r="U879"/>
  <c r="L879"/>
  <c r="T879" s="1"/>
  <c r="U878"/>
  <c r="L878"/>
  <c r="T878" s="1"/>
  <c r="U877"/>
  <c r="L877"/>
  <c r="T877" s="1"/>
  <c r="U876"/>
  <c r="L876"/>
  <c r="T876" s="1"/>
  <c r="U875"/>
  <c r="L875"/>
  <c r="T875" s="1"/>
  <c r="U874"/>
  <c r="L874"/>
  <c r="T874" s="1"/>
  <c r="U873"/>
  <c r="L873"/>
  <c r="T873" s="1"/>
  <c r="U872"/>
  <c r="L872"/>
  <c r="T872" s="1"/>
  <c r="U871"/>
  <c r="L871"/>
  <c r="T871" s="1"/>
  <c r="U870"/>
  <c r="L870"/>
  <c r="T870" s="1"/>
  <c r="U869"/>
  <c r="L869"/>
  <c r="T869" s="1"/>
  <c r="U868"/>
  <c r="L868"/>
  <c r="T868" s="1"/>
  <c r="U867"/>
  <c r="L867"/>
  <c r="T867" s="1"/>
  <c r="U866"/>
  <c r="L866"/>
  <c r="T866" s="1"/>
  <c r="U865"/>
  <c r="L865"/>
  <c r="T865" s="1"/>
  <c r="U864"/>
  <c r="L864"/>
  <c r="T864" s="1"/>
  <c r="U863"/>
  <c r="L863"/>
  <c r="T863" s="1"/>
  <c r="U862"/>
  <c r="L862"/>
  <c r="T862" s="1"/>
  <c r="U861"/>
  <c r="L861"/>
  <c r="T861" s="1"/>
  <c r="U860"/>
  <c r="L860"/>
  <c r="T860" s="1"/>
  <c r="U859"/>
  <c r="L859"/>
  <c r="T859" s="1"/>
  <c r="U858"/>
  <c r="L858"/>
  <c r="T858" s="1"/>
  <c r="U857"/>
  <c r="L857"/>
  <c r="T857" s="1"/>
  <c r="U856"/>
  <c r="L856"/>
  <c r="T856" s="1"/>
  <c r="U855"/>
  <c r="L855"/>
  <c r="T855" s="1"/>
  <c r="U854"/>
  <c r="L854"/>
  <c r="T854" s="1"/>
  <c r="U853"/>
  <c r="L853"/>
  <c r="T853" s="1"/>
  <c r="U852"/>
  <c r="L852"/>
  <c r="T852" s="1"/>
  <c r="U851"/>
  <c r="L851"/>
  <c r="T851" s="1"/>
  <c r="U850"/>
  <c r="L850"/>
  <c r="T850" s="1"/>
  <c r="U849"/>
  <c r="L849"/>
  <c r="T849" s="1"/>
  <c r="U848"/>
  <c r="L848"/>
  <c r="T848" s="1"/>
  <c r="U847"/>
  <c r="L847"/>
  <c r="T847" s="1"/>
  <c r="U846"/>
  <c r="L846"/>
  <c r="T846" s="1"/>
  <c r="U845"/>
  <c r="L845"/>
  <c r="T845" s="1"/>
  <c r="U844"/>
  <c r="L844"/>
  <c r="T844" s="1"/>
  <c r="U843"/>
  <c r="L843"/>
  <c r="T843" s="1"/>
  <c r="U842"/>
  <c r="L842"/>
  <c r="T842" s="1"/>
  <c r="U841"/>
  <c r="L841"/>
  <c r="T841" s="1"/>
  <c r="U840"/>
  <c r="L840"/>
  <c r="T840" s="1"/>
  <c r="U839"/>
  <c r="L839"/>
  <c r="T839" s="1"/>
  <c r="U838"/>
  <c r="L838"/>
  <c r="T838" s="1"/>
  <c r="U837"/>
  <c r="L837"/>
  <c r="T837" s="1"/>
  <c r="U836"/>
  <c r="L836"/>
  <c r="T836" s="1"/>
  <c r="U835"/>
  <c r="L835"/>
  <c r="T835" s="1"/>
  <c r="U834"/>
  <c r="L834"/>
  <c r="T834" s="1"/>
  <c r="U833"/>
  <c r="L833"/>
  <c r="T833" s="1"/>
  <c r="U832"/>
  <c r="L832"/>
  <c r="T832" s="1"/>
  <c r="U831"/>
  <c r="L831"/>
  <c r="T831" s="1"/>
  <c r="U830"/>
  <c r="L830"/>
  <c r="T830" s="1"/>
  <c r="U829"/>
  <c r="L829"/>
  <c r="T829" s="1"/>
  <c r="U828"/>
  <c r="L828"/>
  <c r="T828" s="1"/>
  <c r="U827"/>
  <c r="L827"/>
  <c r="T827" s="1"/>
  <c r="U826"/>
  <c r="L826"/>
  <c r="T826" s="1"/>
  <c r="U825"/>
  <c r="L825"/>
  <c r="T825" s="1"/>
  <c r="U824"/>
  <c r="L824"/>
  <c r="T824" s="1"/>
  <c r="U823"/>
  <c r="L823"/>
  <c r="T823" s="1"/>
  <c r="U822"/>
  <c r="L822"/>
  <c r="T822" s="1"/>
  <c r="U821"/>
  <c r="L821"/>
  <c r="T821" s="1"/>
  <c r="U820"/>
  <c r="L820"/>
  <c r="T820" s="1"/>
  <c r="U819"/>
  <c r="L819"/>
  <c r="T819" s="1"/>
  <c r="U818"/>
  <c r="L818"/>
  <c r="T818" s="1"/>
  <c r="U817"/>
  <c r="L817"/>
  <c r="T817" s="1"/>
  <c r="U816"/>
  <c r="L816"/>
  <c r="T816" s="1"/>
  <c r="U815"/>
  <c r="L815"/>
  <c r="T815" s="1"/>
  <c r="U814"/>
  <c r="L814"/>
  <c r="T814" s="1"/>
  <c r="U813"/>
  <c r="L813"/>
  <c r="T813" s="1"/>
  <c r="U812"/>
  <c r="L812"/>
  <c r="T812" s="1"/>
  <c r="U811"/>
  <c r="L811"/>
  <c r="T811" s="1"/>
  <c r="U810"/>
  <c r="L810"/>
  <c r="T810" s="1"/>
  <c r="U809"/>
  <c r="L809"/>
  <c r="T809" s="1"/>
  <c r="U808"/>
  <c r="L808"/>
  <c r="T808" s="1"/>
  <c r="U807"/>
  <c r="L807"/>
  <c r="T807" s="1"/>
  <c r="U806"/>
  <c r="L806"/>
  <c r="T806" s="1"/>
  <c r="U805"/>
  <c r="L805"/>
  <c r="T805" s="1"/>
  <c r="U804"/>
  <c r="L804"/>
  <c r="T804" s="1"/>
  <c r="U803"/>
  <c r="L803"/>
  <c r="T803" s="1"/>
  <c r="U802"/>
  <c r="L802"/>
  <c r="T802" s="1"/>
  <c r="U801"/>
  <c r="L801"/>
  <c r="T801" s="1"/>
  <c r="U800"/>
  <c r="L800"/>
  <c r="T800" s="1"/>
  <c r="U799"/>
  <c r="L799"/>
  <c r="T799" s="1"/>
  <c r="U798"/>
  <c r="L798"/>
  <c r="T798" s="1"/>
  <c r="U797"/>
  <c r="L797"/>
  <c r="T797" s="1"/>
  <c r="U796"/>
  <c r="L796"/>
  <c r="T796" s="1"/>
  <c r="U795"/>
  <c r="L795"/>
  <c r="T795" s="1"/>
  <c r="U794"/>
  <c r="L794"/>
  <c r="T794" s="1"/>
  <c r="U793"/>
  <c r="L793"/>
  <c r="T793" s="1"/>
  <c r="U792"/>
  <c r="L792"/>
  <c r="T792" s="1"/>
  <c r="U791"/>
  <c r="L791"/>
  <c r="T791" s="1"/>
  <c r="U790"/>
  <c r="L790"/>
  <c r="T790" s="1"/>
  <c r="U789"/>
  <c r="L789"/>
  <c r="T789" s="1"/>
  <c r="U788"/>
  <c r="L788"/>
  <c r="T788" s="1"/>
  <c r="U787"/>
  <c r="L787"/>
  <c r="T787" s="1"/>
  <c r="U786"/>
  <c r="L786"/>
  <c r="T786" s="1"/>
  <c r="U785"/>
  <c r="L785"/>
  <c r="T785" s="1"/>
  <c r="U784"/>
  <c r="L784"/>
  <c r="T784" s="1"/>
  <c r="U783"/>
  <c r="L783"/>
  <c r="T783" s="1"/>
  <c r="U782"/>
  <c r="L782"/>
  <c r="T782" s="1"/>
  <c r="U781"/>
  <c r="L781"/>
  <c r="T781" s="1"/>
  <c r="U780"/>
  <c r="L780"/>
  <c r="T780" s="1"/>
  <c r="U779"/>
  <c r="L779"/>
  <c r="T779" s="1"/>
  <c r="U778"/>
  <c r="L778"/>
  <c r="T778" s="1"/>
  <c r="U777"/>
  <c r="L777"/>
  <c r="T777" s="1"/>
  <c r="U776"/>
  <c r="L776"/>
  <c r="T776" s="1"/>
  <c r="U775"/>
  <c r="L775"/>
  <c r="T775" s="1"/>
  <c r="U774"/>
  <c r="L774"/>
  <c r="T774" s="1"/>
  <c r="U773"/>
  <c r="L773"/>
  <c r="T773" s="1"/>
  <c r="U772"/>
  <c r="L772"/>
  <c r="T772" s="1"/>
  <c r="U771"/>
  <c r="L771"/>
  <c r="T771" s="1"/>
  <c r="U770"/>
  <c r="L770"/>
  <c r="T770" s="1"/>
  <c r="U769"/>
  <c r="L769"/>
  <c r="T769" s="1"/>
  <c r="U768"/>
  <c r="L768"/>
  <c r="T768" s="1"/>
  <c r="U767"/>
  <c r="L767"/>
  <c r="T767" s="1"/>
  <c r="U766"/>
  <c r="L766"/>
  <c r="T766" s="1"/>
  <c r="U765"/>
  <c r="L765"/>
  <c r="T765" s="1"/>
  <c r="U764"/>
  <c r="L764"/>
  <c r="T764" s="1"/>
  <c r="U763"/>
  <c r="L763"/>
  <c r="T763" s="1"/>
  <c r="U762"/>
  <c r="L762"/>
  <c r="T762" s="1"/>
  <c r="U761"/>
  <c r="L761"/>
  <c r="T761" s="1"/>
  <c r="U760"/>
  <c r="L760"/>
  <c r="T760" s="1"/>
  <c r="U759"/>
  <c r="L759"/>
  <c r="T759" s="1"/>
  <c r="U758"/>
  <c r="L758"/>
  <c r="T758" s="1"/>
  <c r="U757"/>
  <c r="L757"/>
  <c r="T757" s="1"/>
  <c r="U756"/>
  <c r="L756"/>
  <c r="T756" s="1"/>
  <c r="U755"/>
  <c r="L755"/>
  <c r="T755" s="1"/>
  <c r="U754"/>
  <c r="L754"/>
  <c r="T754" s="1"/>
  <c r="U753"/>
  <c r="L753"/>
  <c r="T753" s="1"/>
  <c r="U752"/>
  <c r="L752"/>
  <c r="T752" s="1"/>
  <c r="U751"/>
  <c r="L751"/>
  <c r="T751" s="1"/>
  <c r="U750"/>
  <c r="L750"/>
  <c r="T750" s="1"/>
  <c r="U749"/>
  <c r="L749"/>
  <c r="T749" s="1"/>
  <c r="U748"/>
  <c r="L748"/>
  <c r="T748" s="1"/>
  <c r="U747"/>
  <c r="L747"/>
  <c r="T747" s="1"/>
  <c r="U746"/>
  <c r="L746"/>
  <c r="T746" s="1"/>
  <c r="U745"/>
  <c r="L745"/>
  <c r="T745" s="1"/>
  <c r="U744"/>
  <c r="L744"/>
  <c r="T744" s="1"/>
  <c r="U743"/>
  <c r="L743"/>
  <c r="T743" s="1"/>
  <c r="U742"/>
  <c r="L742"/>
  <c r="T742" s="1"/>
  <c r="U741"/>
  <c r="L741"/>
  <c r="T741" s="1"/>
  <c r="U740"/>
  <c r="L740"/>
  <c r="T740" s="1"/>
  <c r="U739"/>
  <c r="L739"/>
  <c r="T739" s="1"/>
  <c r="U738"/>
  <c r="L738"/>
  <c r="T738" s="1"/>
  <c r="U737"/>
  <c r="L737"/>
  <c r="T737" s="1"/>
  <c r="U736"/>
  <c r="L736"/>
  <c r="T736" s="1"/>
  <c r="U735"/>
  <c r="L735"/>
  <c r="T735" s="1"/>
  <c r="U734"/>
  <c r="L734"/>
  <c r="T734" s="1"/>
  <c r="U733"/>
  <c r="L733"/>
  <c r="T733" s="1"/>
  <c r="U732"/>
  <c r="L732"/>
  <c r="T732" s="1"/>
  <c r="U731"/>
  <c r="L731"/>
  <c r="T731" s="1"/>
  <c r="U730"/>
  <c r="L730"/>
  <c r="T730" s="1"/>
  <c r="U729"/>
  <c r="L729"/>
  <c r="T729" s="1"/>
  <c r="U728"/>
  <c r="L728"/>
  <c r="T728" s="1"/>
  <c r="U727"/>
  <c r="L727"/>
  <c r="T727" s="1"/>
  <c r="U726"/>
  <c r="L726"/>
  <c r="T726" s="1"/>
  <c r="U725"/>
  <c r="L725"/>
  <c r="T725" s="1"/>
  <c r="U724"/>
  <c r="L724"/>
  <c r="T724" s="1"/>
  <c r="U723"/>
  <c r="L723"/>
  <c r="T723" s="1"/>
  <c r="U722"/>
  <c r="L722"/>
  <c r="T722" s="1"/>
  <c r="U721"/>
  <c r="L721"/>
  <c r="T721" s="1"/>
  <c r="U720"/>
  <c r="L720"/>
  <c r="T720" s="1"/>
  <c r="U719"/>
  <c r="L719"/>
  <c r="T719" s="1"/>
  <c r="U718"/>
  <c r="L718"/>
  <c r="T718" s="1"/>
  <c r="U717"/>
  <c r="L717"/>
  <c r="T717" s="1"/>
  <c r="U716"/>
  <c r="L716"/>
  <c r="T716" s="1"/>
  <c r="U715"/>
  <c r="L715"/>
  <c r="T715" s="1"/>
  <c r="U714"/>
  <c r="L714"/>
  <c r="T714" s="1"/>
  <c r="U713"/>
  <c r="L713"/>
  <c r="T713" s="1"/>
  <c r="U712"/>
  <c r="L712"/>
  <c r="T712" s="1"/>
  <c r="U711"/>
  <c r="L711"/>
  <c r="T711" s="1"/>
  <c r="U710"/>
  <c r="L710"/>
  <c r="T710" s="1"/>
  <c r="U709"/>
  <c r="L709"/>
  <c r="T709" s="1"/>
  <c r="U708"/>
  <c r="L708"/>
  <c r="T708" s="1"/>
  <c r="U707"/>
  <c r="L707"/>
  <c r="T707" s="1"/>
  <c r="U706"/>
  <c r="L706"/>
  <c r="T706" s="1"/>
  <c r="U705"/>
  <c r="L705"/>
  <c r="T705" s="1"/>
  <c r="U704"/>
  <c r="L704"/>
  <c r="T704" s="1"/>
  <c r="U703"/>
  <c r="L703"/>
  <c r="T703" s="1"/>
  <c r="U702"/>
  <c r="L702"/>
  <c r="T702" s="1"/>
  <c r="U701"/>
  <c r="L701"/>
  <c r="T701" s="1"/>
  <c r="U700"/>
  <c r="L700"/>
  <c r="T700" s="1"/>
  <c r="U699"/>
  <c r="L699"/>
  <c r="T699" s="1"/>
  <c r="U698"/>
  <c r="L698"/>
  <c r="T698" s="1"/>
  <c r="U697"/>
  <c r="L697"/>
  <c r="T697" s="1"/>
  <c r="U696"/>
  <c r="L696"/>
  <c r="T696" s="1"/>
  <c r="U695"/>
  <c r="L695"/>
  <c r="T695" s="1"/>
  <c r="U694"/>
  <c r="L694"/>
  <c r="T694" s="1"/>
  <c r="U693"/>
  <c r="L693"/>
  <c r="T693" s="1"/>
  <c r="U692"/>
  <c r="L692"/>
  <c r="T692" s="1"/>
  <c r="U691"/>
  <c r="L691"/>
  <c r="T691" s="1"/>
  <c r="U690"/>
  <c r="L690"/>
  <c r="T690" s="1"/>
  <c r="U689"/>
  <c r="L689"/>
  <c r="T689" s="1"/>
  <c r="U688"/>
  <c r="L688"/>
  <c r="T688" s="1"/>
  <c r="U687"/>
  <c r="L687"/>
  <c r="T687" s="1"/>
  <c r="U686"/>
  <c r="L686"/>
  <c r="T686" s="1"/>
  <c r="U685"/>
  <c r="L685"/>
  <c r="T685" s="1"/>
  <c r="U684"/>
  <c r="L684"/>
  <c r="T684" s="1"/>
  <c r="U683"/>
  <c r="L683"/>
  <c r="T683" s="1"/>
  <c r="U682"/>
  <c r="L682"/>
  <c r="T682" s="1"/>
  <c r="U681"/>
  <c r="L681"/>
  <c r="T681" s="1"/>
  <c r="U680"/>
  <c r="L680"/>
  <c r="T680" s="1"/>
  <c r="U679"/>
  <c r="L679"/>
  <c r="T679" s="1"/>
  <c r="U678"/>
  <c r="L678"/>
  <c r="T678" s="1"/>
  <c r="U677"/>
  <c r="L677"/>
  <c r="T677" s="1"/>
  <c r="U676"/>
  <c r="L676"/>
  <c r="T676" s="1"/>
  <c r="U675"/>
  <c r="L675"/>
  <c r="T675" s="1"/>
  <c r="U674"/>
  <c r="L674"/>
  <c r="T674" s="1"/>
  <c r="U673"/>
  <c r="L673"/>
  <c r="T673" s="1"/>
  <c r="U672"/>
  <c r="L672"/>
  <c r="T672" s="1"/>
  <c r="U671"/>
  <c r="L671"/>
  <c r="T671" s="1"/>
  <c r="U670"/>
  <c r="L670"/>
  <c r="T670" s="1"/>
  <c r="U669"/>
  <c r="L669"/>
  <c r="T669" s="1"/>
  <c r="U668"/>
  <c r="L668"/>
  <c r="T668" s="1"/>
  <c r="U667"/>
  <c r="L667"/>
  <c r="T667" s="1"/>
  <c r="U666"/>
  <c r="L666"/>
  <c r="T666" s="1"/>
  <c r="U665"/>
  <c r="L665"/>
  <c r="T665" s="1"/>
  <c r="U664"/>
  <c r="L664"/>
  <c r="T664" s="1"/>
  <c r="U663"/>
  <c r="L663"/>
  <c r="T663" s="1"/>
  <c r="U662"/>
  <c r="L662"/>
  <c r="T662" s="1"/>
  <c r="U661"/>
  <c r="L661"/>
  <c r="T661" s="1"/>
  <c r="U660"/>
  <c r="L660"/>
  <c r="T660" s="1"/>
  <c r="U659"/>
  <c r="L659"/>
  <c r="T659" s="1"/>
  <c r="U658"/>
  <c r="L658"/>
  <c r="T658" s="1"/>
  <c r="U657"/>
  <c r="L657"/>
  <c r="T657" s="1"/>
  <c r="U656"/>
  <c r="L656"/>
  <c r="T656" s="1"/>
  <c r="U655"/>
  <c r="L655"/>
  <c r="T655" s="1"/>
  <c r="U654"/>
  <c r="L654"/>
  <c r="T654" s="1"/>
  <c r="U653"/>
  <c r="L653"/>
  <c r="T653" s="1"/>
  <c r="U652"/>
  <c r="L652"/>
  <c r="T652" s="1"/>
  <c r="U651"/>
  <c r="L651"/>
  <c r="T651" s="1"/>
  <c r="U650"/>
  <c r="L650"/>
  <c r="T650" s="1"/>
  <c r="U649"/>
  <c r="L649"/>
  <c r="T649" s="1"/>
  <c r="U648"/>
  <c r="L648"/>
  <c r="T648" s="1"/>
  <c r="U647"/>
  <c r="L647"/>
  <c r="T647" s="1"/>
  <c r="U646"/>
  <c r="L646"/>
  <c r="T646" s="1"/>
  <c r="U645"/>
  <c r="L645"/>
  <c r="T645" s="1"/>
  <c r="U644"/>
  <c r="L644"/>
  <c r="T644" s="1"/>
  <c r="U643"/>
  <c r="L643"/>
  <c r="T643" s="1"/>
  <c r="U642"/>
  <c r="L642"/>
  <c r="T642" s="1"/>
  <c r="U641"/>
  <c r="L641"/>
  <c r="T641" s="1"/>
  <c r="U640"/>
  <c r="L640"/>
  <c r="T640" s="1"/>
  <c r="U639"/>
  <c r="L639"/>
  <c r="T639" s="1"/>
  <c r="U638"/>
  <c r="L638"/>
  <c r="T638" s="1"/>
  <c r="U637"/>
  <c r="L637"/>
  <c r="T637" s="1"/>
  <c r="U636"/>
  <c r="L636"/>
  <c r="T636" s="1"/>
  <c r="U635"/>
  <c r="L635"/>
  <c r="T635" s="1"/>
  <c r="U634"/>
  <c r="L634"/>
  <c r="T634" s="1"/>
  <c r="U633"/>
  <c r="L633"/>
  <c r="T633" s="1"/>
  <c r="U632"/>
  <c r="L632"/>
  <c r="T632" s="1"/>
  <c r="U631"/>
  <c r="L631"/>
  <c r="T631" s="1"/>
  <c r="U630"/>
  <c r="L630"/>
  <c r="T630" s="1"/>
  <c r="U629"/>
  <c r="L629"/>
  <c r="T629" s="1"/>
  <c r="U628"/>
  <c r="L628"/>
  <c r="T628" s="1"/>
  <c r="U627"/>
  <c r="L627"/>
  <c r="T627" s="1"/>
  <c r="U626"/>
  <c r="L626"/>
  <c r="T626" s="1"/>
  <c r="U625"/>
  <c r="L625"/>
  <c r="T625" s="1"/>
  <c r="U624"/>
  <c r="L624"/>
  <c r="T624" s="1"/>
  <c r="U623"/>
  <c r="L623"/>
  <c r="T623" s="1"/>
  <c r="U622"/>
  <c r="L622"/>
  <c r="T622" s="1"/>
  <c r="U621"/>
  <c r="L621"/>
  <c r="T621" s="1"/>
  <c r="U620"/>
  <c r="L620"/>
  <c r="T620" s="1"/>
  <c r="U619"/>
  <c r="L619"/>
  <c r="T619" s="1"/>
  <c r="U618"/>
  <c r="L618"/>
  <c r="T618" s="1"/>
  <c r="U617"/>
  <c r="L617"/>
  <c r="T617" s="1"/>
  <c r="U616"/>
  <c r="L616"/>
  <c r="T616" s="1"/>
  <c r="U615"/>
  <c r="L615"/>
  <c r="T615" s="1"/>
  <c r="U614"/>
  <c r="L614"/>
  <c r="T614" s="1"/>
  <c r="U613"/>
  <c r="L613"/>
  <c r="T613" s="1"/>
  <c r="U612"/>
  <c r="L612"/>
  <c r="T612" s="1"/>
  <c r="U611"/>
  <c r="L611"/>
  <c r="T611" s="1"/>
  <c r="U610"/>
  <c r="L610"/>
  <c r="T610" s="1"/>
  <c r="U609"/>
  <c r="L609"/>
  <c r="T609" s="1"/>
  <c r="U608"/>
  <c r="L608"/>
  <c r="T608" s="1"/>
  <c r="U607"/>
  <c r="L607"/>
  <c r="T607" s="1"/>
  <c r="U606"/>
  <c r="L606"/>
  <c r="T606" s="1"/>
  <c r="U605"/>
  <c r="L605"/>
  <c r="T605" s="1"/>
  <c r="U604"/>
  <c r="L604"/>
  <c r="T604" s="1"/>
  <c r="U603"/>
  <c r="L603"/>
  <c r="T603" s="1"/>
  <c r="U602"/>
  <c r="L602"/>
  <c r="T602" s="1"/>
  <c r="U601"/>
  <c r="L601"/>
  <c r="T601" s="1"/>
  <c r="U600"/>
  <c r="L600"/>
  <c r="T600" s="1"/>
  <c r="U599"/>
  <c r="L599"/>
  <c r="T599" s="1"/>
  <c r="U598"/>
  <c r="L598"/>
  <c r="T598" s="1"/>
  <c r="U597"/>
  <c r="L597"/>
  <c r="T597" s="1"/>
  <c r="U596"/>
  <c r="L596"/>
  <c r="T596" s="1"/>
  <c r="U595"/>
  <c r="L595"/>
  <c r="T595" s="1"/>
  <c r="U594"/>
  <c r="L594"/>
  <c r="T594" s="1"/>
  <c r="U593"/>
  <c r="L593"/>
  <c r="T593" s="1"/>
  <c r="U592"/>
  <c r="L592"/>
  <c r="T592" s="1"/>
  <c r="U591"/>
  <c r="L591"/>
  <c r="T591" s="1"/>
  <c r="U590"/>
  <c r="L590"/>
  <c r="T590" s="1"/>
  <c r="U589"/>
  <c r="L589"/>
  <c r="T589" s="1"/>
  <c r="U588"/>
  <c r="L588"/>
  <c r="T588" s="1"/>
  <c r="U587"/>
  <c r="L587"/>
  <c r="T587" s="1"/>
  <c r="U586"/>
  <c r="L586"/>
  <c r="T586" s="1"/>
  <c r="U585"/>
  <c r="L585"/>
  <c r="T585" s="1"/>
  <c r="U584"/>
  <c r="L584"/>
  <c r="T584" s="1"/>
  <c r="U583"/>
  <c r="L583"/>
  <c r="T583" s="1"/>
  <c r="U582"/>
  <c r="L582"/>
  <c r="T582" s="1"/>
  <c r="U581"/>
  <c r="L581"/>
  <c r="T581" s="1"/>
  <c r="U580"/>
  <c r="L580"/>
  <c r="T580" s="1"/>
  <c r="U579"/>
  <c r="L579"/>
  <c r="T579" s="1"/>
  <c r="U578"/>
  <c r="L578"/>
  <c r="T578" s="1"/>
  <c r="U577"/>
  <c r="L577"/>
  <c r="T577" s="1"/>
  <c r="U576"/>
  <c r="L576"/>
  <c r="T576" s="1"/>
  <c r="U575"/>
  <c r="L575"/>
  <c r="T575" s="1"/>
  <c r="U574"/>
  <c r="L574"/>
  <c r="T574" s="1"/>
  <c r="U573"/>
  <c r="L573"/>
  <c r="T573" s="1"/>
  <c r="U572"/>
  <c r="L572"/>
  <c r="T572" s="1"/>
  <c r="U571"/>
  <c r="L571"/>
  <c r="T571" s="1"/>
  <c r="U570"/>
  <c r="L570"/>
  <c r="T570" s="1"/>
  <c r="U569"/>
  <c r="L569"/>
  <c r="T569" s="1"/>
  <c r="U568"/>
  <c r="L568"/>
  <c r="T568" s="1"/>
  <c r="U567"/>
  <c r="L567"/>
  <c r="T567" s="1"/>
  <c r="U566"/>
  <c r="L566"/>
  <c r="T566" s="1"/>
  <c r="U565"/>
  <c r="L565"/>
  <c r="T565" s="1"/>
  <c r="U564"/>
  <c r="L564"/>
  <c r="T564" s="1"/>
  <c r="U563"/>
  <c r="L563"/>
  <c r="T563" s="1"/>
  <c r="U562"/>
  <c r="L562"/>
  <c r="T562" s="1"/>
  <c r="U561"/>
  <c r="L561"/>
  <c r="T561" s="1"/>
  <c r="U560"/>
  <c r="L560"/>
  <c r="T560" s="1"/>
  <c r="U559"/>
  <c r="L559"/>
  <c r="T559" s="1"/>
  <c r="U558"/>
  <c r="L558"/>
  <c r="T558" s="1"/>
  <c r="U557"/>
  <c r="L557"/>
  <c r="T557" s="1"/>
  <c r="U556"/>
  <c r="L556"/>
  <c r="T556" s="1"/>
  <c r="U555"/>
  <c r="L555"/>
  <c r="T555" s="1"/>
  <c r="U554"/>
  <c r="L554"/>
  <c r="T554" s="1"/>
  <c r="U553"/>
  <c r="L553"/>
  <c r="T553" s="1"/>
  <c r="U552"/>
  <c r="L552"/>
  <c r="T552" s="1"/>
  <c r="U551"/>
  <c r="L551"/>
  <c r="T551" s="1"/>
  <c r="U550"/>
  <c r="L550"/>
  <c r="T550" s="1"/>
  <c r="U549"/>
  <c r="L549"/>
  <c r="T549" s="1"/>
  <c r="U548"/>
  <c r="L548"/>
  <c r="T548" s="1"/>
  <c r="U547"/>
  <c r="L547"/>
  <c r="T547" s="1"/>
  <c r="U546"/>
  <c r="L546"/>
  <c r="T546" s="1"/>
  <c r="U545"/>
  <c r="L545"/>
  <c r="T545" s="1"/>
  <c r="U544"/>
  <c r="L544"/>
  <c r="T544" s="1"/>
  <c r="U543"/>
  <c r="L543"/>
  <c r="T543" s="1"/>
  <c r="U542"/>
  <c r="L542"/>
  <c r="T542" s="1"/>
  <c r="U541"/>
  <c r="L541"/>
  <c r="T541" s="1"/>
  <c r="U540"/>
  <c r="L540"/>
  <c r="T540" s="1"/>
  <c r="U539"/>
  <c r="L539"/>
  <c r="T539" s="1"/>
  <c r="U538"/>
  <c r="L538"/>
  <c r="T538" s="1"/>
  <c r="U537"/>
  <c r="L537"/>
  <c r="T537" s="1"/>
  <c r="U536"/>
  <c r="L536"/>
  <c r="T536" s="1"/>
  <c r="U535"/>
  <c r="L535"/>
  <c r="T535" s="1"/>
  <c r="U534"/>
  <c r="L534"/>
  <c r="T534" s="1"/>
  <c r="U533"/>
  <c r="L533"/>
  <c r="T533" s="1"/>
  <c r="U532"/>
  <c r="L532"/>
  <c r="T532" s="1"/>
  <c r="U531"/>
  <c r="L531"/>
  <c r="T531" s="1"/>
  <c r="U530"/>
  <c r="L530"/>
  <c r="T530" s="1"/>
  <c r="U529"/>
  <c r="L529"/>
  <c r="T529" s="1"/>
  <c r="U528"/>
  <c r="L528"/>
  <c r="T528" s="1"/>
  <c r="U527"/>
  <c r="L527"/>
  <c r="T527" s="1"/>
  <c r="U526"/>
  <c r="L526"/>
  <c r="T526" s="1"/>
  <c r="U525"/>
  <c r="L525"/>
  <c r="T525" s="1"/>
  <c r="U524"/>
  <c r="L524"/>
  <c r="T524" s="1"/>
  <c r="U266"/>
  <c r="U265"/>
  <c r="U264"/>
  <c r="U260"/>
  <c r="U259"/>
  <c r="T259"/>
  <c r="U258"/>
  <c r="U257"/>
  <c r="U256"/>
  <c r="D255"/>
  <c r="U254"/>
  <c r="U253"/>
  <c r="U252"/>
  <c r="U251"/>
  <c r="T251"/>
  <c r="U250"/>
  <c r="U249"/>
  <c r="U248"/>
  <c r="U247"/>
  <c r="U246"/>
  <c r="U245"/>
  <c r="U244"/>
  <c r="U243"/>
  <c r="U242"/>
  <c r="U241"/>
  <c r="U239"/>
  <c r="U238"/>
  <c r="U237"/>
  <c r="U236"/>
  <c r="T236"/>
  <c r="U235"/>
  <c r="U234"/>
  <c r="U233"/>
  <c r="U232"/>
  <c r="U231"/>
  <c r="U230"/>
  <c r="U229"/>
  <c r="U228"/>
  <c r="U227"/>
  <c r="U226"/>
  <c r="U225"/>
  <c r="U224"/>
  <c r="U223"/>
  <c r="D222"/>
  <c r="U221"/>
  <c r="U220"/>
  <c r="U219"/>
  <c r="T219"/>
  <c r="U215"/>
  <c r="U214"/>
  <c r="U213"/>
  <c r="U212"/>
  <c r="U211"/>
  <c r="U210"/>
  <c r="U209"/>
  <c r="U208"/>
  <c r="U207"/>
  <c r="D206"/>
  <c r="U205"/>
  <c r="U204"/>
  <c r="U203"/>
  <c r="U202"/>
  <c r="U201"/>
  <c r="U200"/>
  <c r="T200"/>
  <c r="U199"/>
  <c r="U198"/>
  <c r="U197"/>
  <c r="U196"/>
  <c r="U195"/>
  <c r="U194"/>
  <c r="U193"/>
  <c r="U192"/>
  <c r="U191"/>
  <c r="U190"/>
  <c r="U189"/>
  <c r="U188"/>
  <c r="U187"/>
  <c r="U186"/>
  <c r="U185"/>
  <c r="U183"/>
  <c r="U182"/>
  <c r="U181"/>
  <c r="U180"/>
  <c r="U179"/>
  <c r="U178"/>
  <c r="U177"/>
  <c r="U176"/>
  <c r="U175"/>
  <c r="U174"/>
  <c r="U173"/>
  <c r="U172"/>
  <c r="U171"/>
  <c r="D170"/>
  <c r="U169"/>
  <c r="U168"/>
  <c r="U167"/>
  <c r="D135"/>
  <c r="U134"/>
  <c r="T134"/>
  <c r="U133"/>
  <c r="T133"/>
  <c r="U132"/>
  <c r="U131"/>
  <c r="U130"/>
  <c r="U129"/>
  <c r="U128"/>
  <c r="U127"/>
  <c r="U126"/>
  <c r="U125"/>
  <c r="T125"/>
  <c r="U124"/>
  <c r="U123"/>
  <c r="U122"/>
  <c r="U121"/>
  <c r="T121"/>
  <c r="U120"/>
  <c r="U119"/>
  <c r="U118"/>
  <c r="U117"/>
  <c r="D115"/>
  <c r="U114"/>
  <c r="U113"/>
  <c r="U112"/>
  <c r="U111"/>
  <c r="T105"/>
  <c r="T95"/>
  <c r="D93"/>
  <c r="U88"/>
  <c r="T88"/>
  <c r="U87"/>
  <c r="U86"/>
  <c r="U85"/>
  <c r="U84"/>
  <c r="T84"/>
  <c r="U83"/>
  <c r="U82"/>
  <c r="U81"/>
  <c r="T75"/>
  <c r="D75"/>
  <c r="T74"/>
  <c r="T71"/>
  <c r="U68"/>
  <c r="T68"/>
  <c r="U67"/>
  <c r="T67"/>
  <c r="U66"/>
  <c r="U65"/>
  <c r="U64"/>
  <c r="U63"/>
  <c r="T63"/>
  <c r="U62"/>
  <c r="U61"/>
  <c r="U60"/>
  <c r="U59"/>
  <c r="U58"/>
  <c r="U57"/>
  <c r="U56"/>
  <c r="T56"/>
  <c r="U55"/>
  <c r="T55"/>
  <c r="U49"/>
  <c r="T49"/>
  <c r="U48"/>
  <c r="T48"/>
  <c r="U47"/>
  <c r="U46"/>
  <c r="T46"/>
  <c r="U45"/>
  <c r="T45"/>
  <c r="U44"/>
  <c r="U42"/>
  <c r="T42"/>
  <c r="U41"/>
  <c r="U39"/>
  <c r="U38"/>
  <c r="U36"/>
  <c r="U35"/>
  <c r="U34"/>
  <c r="U33"/>
  <c r="T33"/>
  <c r="U32"/>
  <c r="T32"/>
  <c r="U31"/>
  <c r="U29"/>
  <c r="U28"/>
  <c r="T28"/>
  <c r="U22"/>
  <c r="T22"/>
  <c r="U21"/>
  <c r="L21"/>
  <c r="T21" s="1"/>
  <c r="U20"/>
  <c r="L20"/>
  <c r="T20" s="1"/>
  <c r="U19"/>
  <c r="L19"/>
  <c r="T19" s="1"/>
  <c r="U18"/>
  <c r="L18"/>
  <c r="T18" s="1"/>
  <c r="U17"/>
  <c r="L17"/>
  <c r="T17" s="1"/>
  <c r="U16"/>
  <c r="L16"/>
  <c r="T16" s="1"/>
  <c r="U15"/>
  <c r="L15"/>
  <c r="T15" s="1"/>
  <c r="U14"/>
  <c r="L14"/>
  <c r="T14" s="1"/>
  <c r="U13"/>
  <c r="L13"/>
  <c r="T13" s="1"/>
  <c r="U11"/>
  <c r="L11"/>
  <c r="T11" s="1"/>
  <c r="U10"/>
  <c r="L10"/>
  <c r="T10" s="1"/>
  <c r="C5" i="7" l="1"/>
  <c r="C2" i="6"/>
  <c r="C3" s="1"/>
  <c r="C5"/>
  <c r="C4"/>
  <c r="C4" i="7"/>
</calcChain>
</file>

<file path=xl/sharedStrings.xml><?xml version="1.0" encoding="utf-8"?>
<sst xmlns="http://schemas.openxmlformats.org/spreadsheetml/2006/main" count="899" uniqueCount="623">
  <si>
    <t>FMR Code</t>
  </si>
  <si>
    <t>Name of Posts</t>
  </si>
  <si>
    <t>Total ongoing posts proposed</t>
  </si>
  <si>
    <t>Budget proposed for ongoing positions</t>
  </si>
  <si>
    <t>New positions proposed</t>
  </si>
  <si>
    <t>Total Position proposed</t>
  </si>
  <si>
    <t>Total Budget proposed</t>
  </si>
  <si>
    <t>No. of posts approved in FY 2020-21</t>
  </si>
  <si>
    <t>Positions Dropped</t>
  </si>
  <si>
    <t>Ongoing positions</t>
  </si>
  <si>
    <t>New positions</t>
  </si>
  <si>
    <t>Total</t>
  </si>
  <si>
    <t>No. of HR in place against posts approved as on 31 October 2020</t>
  </si>
  <si>
    <t>State Remarks</t>
  </si>
  <si>
    <t>Staff Nurse</t>
  </si>
  <si>
    <t>Physiotherapist</t>
  </si>
  <si>
    <t>Radiologist</t>
  </si>
  <si>
    <t>Psychiatrist</t>
  </si>
  <si>
    <t>Pediatricians</t>
  </si>
  <si>
    <t>Optometrist</t>
  </si>
  <si>
    <t>Audiologists</t>
  </si>
  <si>
    <t>Ophthalmic Assistant</t>
  </si>
  <si>
    <t>State Budgetsheet</t>
  </si>
  <si>
    <t>Total Budget Approved for HR for FY 2020-21</t>
  </si>
  <si>
    <t>Total Budget Proposed for HR for FY 2021-22</t>
  </si>
  <si>
    <t>Total Maximum Eligible Budget for HR for FY 2021-22</t>
  </si>
  <si>
    <t>Expenditure on HR as on 31 October 2020</t>
  </si>
  <si>
    <t xml:space="preserve">Total Expenditure on HR as on 31 October 2020 </t>
  </si>
  <si>
    <t>Maximum salary as on 31 October 2020</t>
  </si>
  <si>
    <t xml:space="preserve">No. of posts dropped against the posts approved in ROP 2020-21 </t>
  </si>
  <si>
    <t>Minimum salary as on 31 October 2020</t>
  </si>
  <si>
    <t>Anesthetists</t>
  </si>
  <si>
    <t>Total budget approved including supplementary</t>
  </si>
  <si>
    <t>Total Budget of Dropped Positions</t>
  </si>
  <si>
    <t>Total Budget Proposed for New positions</t>
  </si>
  <si>
    <t>Sl. No</t>
  </si>
  <si>
    <t>Category</t>
  </si>
  <si>
    <t>Rural</t>
  </si>
  <si>
    <t>Urban</t>
  </si>
  <si>
    <t>Regular</t>
  </si>
  <si>
    <t>Sanctioned</t>
  </si>
  <si>
    <t>In-place</t>
  </si>
  <si>
    <t xml:space="preserve">In-place </t>
  </si>
  <si>
    <t>MPW Female/ ANM</t>
  </si>
  <si>
    <t>MPW Male</t>
  </si>
  <si>
    <t>Lab technicians</t>
  </si>
  <si>
    <t>MO MBBS full time</t>
  </si>
  <si>
    <t>MO MBBS part time</t>
  </si>
  <si>
    <t>Total Specialists</t>
  </si>
  <si>
    <t>7.a</t>
  </si>
  <si>
    <t>OBGY</t>
  </si>
  <si>
    <t>7.b</t>
  </si>
  <si>
    <t>7.c</t>
  </si>
  <si>
    <t>7.d</t>
  </si>
  <si>
    <t>Surgeon</t>
  </si>
  <si>
    <t>7.e</t>
  </si>
  <si>
    <t>Physician</t>
  </si>
  <si>
    <t>7.f</t>
  </si>
  <si>
    <t>ENT surgeon</t>
  </si>
  <si>
    <t>7.g</t>
  </si>
  <si>
    <t>Ophthalmologist</t>
  </si>
  <si>
    <t>7.h</t>
  </si>
  <si>
    <t>7.i</t>
  </si>
  <si>
    <t>7.j</t>
  </si>
  <si>
    <t>Pathologist</t>
  </si>
  <si>
    <t>7.k</t>
  </si>
  <si>
    <t>Microbiologists</t>
  </si>
  <si>
    <t>7.l</t>
  </si>
  <si>
    <t>Other Specialists</t>
  </si>
  <si>
    <t>Pharmacists (Non AYUSH)</t>
  </si>
  <si>
    <t>Pharmacists (AYUSH)</t>
  </si>
  <si>
    <t>AYUSH Mos/ AYUSH Physician</t>
  </si>
  <si>
    <t>Dentists/ Dental Surgeon</t>
  </si>
  <si>
    <t>Dental Technician</t>
  </si>
  <si>
    <t>Radiographer/ X-Ray Technician</t>
  </si>
  <si>
    <t>OT Technician</t>
  </si>
  <si>
    <t>Counsellors</t>
  </si>
  <si>
    <t>Audiometric Assistants</t>
  </si>
  <si>
    <t>Facility type</t>
  </si>
  <si>
    <t>Sanctioned till 2020-21</t>
  </si>
  <si>
    <t>A</t>
  </si>
  <si>
    <t>District Hospital (DH)</t>
  </si>
  <si>
    <t>less than/ equal to 100 beded</t>
  </si>
  <si>
    <t>101 to 200 beded</t>
  </si>
  <si>
    <t>201 to 300 beded</t>
  </si>
  <si>
    <t>301 to 400 beded</t>
  </si>
  <si>
    <t>401 to 500 beded</t>
  </si>
  <si>
    <t>More than 500 beded</t>
  </si>
  <si>
    <t>B</t>
  </si>
  <si>
    <t>Less than 100 beded</t>
  </si>
  <si>
    <t>100 to 200 beded</t>
  </si>
  <si>
    <t>C</t>
  </si>
  <si>
    <t>Sub District/ Sub Divisional Hospital (SDH)</t>
  </si>
  <si>
    <t>31 to 50 beded</t>
  </si>
  <si>
    <t>51 to 100 beded</t>
  </si>
  <si>
    <t>MCH Wing supported under NHM: If separate from DH (Specify No. of beds)</t>
  </si>
  <si>
    <t>PICU</t>
  </si>
  <si>
    <t>DEIC</t>
  </si>
  <si>
    <t>Programme Name</t>
  </si>
  <si>
    <t>No. of Programme wise Health Facilities</t>
  </si>
  <si>
    <t>RMNCH+A</t>
  </si>
  <si>
    <t>Comprehencive Lactation Management Centres (@ MC/DH with NICU/ SNCU)</t>
  </si>
  <si>
    <t>Lactation Management Unit (@ DH/ SDH with min 12 bed SNCU)</t>
  </si>
  <si>
    <t>10 beded day care centre for thalassemia and sickle cell disorders</t>
  </si>
  <si>
    <t>hemoglobinopathies programme (additional to work with DEIC)</t>
  </si>
  <si>
    <t>KMC</t>
  </si>
  <si>
    <t>AFHC</t>
  </si>
  <si>
    <t>Trauma Care Facillities @ DH 100/ DH 200</t>
  </si>
  <si>
    <t>Trauma Care Facillities @ DH 300/ DH 400/ DH 500</t>
  </si>
  <si>
    <t>DH level NCD Clinic</t>
  </si>
  <si>
    <t>NPCDCS</t>
  </si>
  <si>
    <t>CHC NCD Clinic</t>
  </si>
  <si>
    <t>Cancer care Unit NPCDCS</t>
  </si>
  <si>
    <t>PMDP</t>
  </si>
  <si>
    <t>NVHCP</t>
  </si>
  <si>
    <t>NVHCP State Lab</t>
  </si>
  <si>
    <t>NVHCP MTC</t>
  </si>
  <si>
    <t>Treatment Centre (NVHCP)</t>
  </si>
  <si>
    <t>NPHCE</t>
  </si>
  <si>
    <t>NPHCE @ DH 10 beded</t>
  </si>
  <si>
    <t>NPHCE @ CHC</t>
  </si>
  <si>
    <t>NPPCD</t>
  </si>
  <si>
    <t>NPPCF</t>
  </si>
  <si>
    <t>NTCP</t>
  </si>
  <si>
    <t>NTEP</t>
  </si>
  <si>
    <t>State Drug Store (NTEP)</t>
  </si>
  <si>
    <t>NPPMBI</t>
  </si>
  <si>
    <t>Establishment of Burn Units in DH (NPPMBI)</t>
  </si>
  <si>
    <t>NVBDCP</t>
  </si>
  <si>
    <t>NVBDCP @ CHC</t>
  </si>
  <si>
    <t>NLEP</t>
  </si>
  <si>
    <t>NLEP @ DH</t>
  </si>
  <si>
    <t>NLEP @ CHC</t>
  </si>
  <si>
    <t>NMHP</t>
  </si>
  <si>
    <t>NMHP @ DH</t>
  </si>
  <si>
    <t>NMHP @ CHC</t>
  </si>
  <si>
    <t>NPPC</t>
  </si>
  <si>
    <t>NPPC @ DH</t>
  </si>
  <si>
    <t>NIDDCP</t>
  </si>
  <si>
    <t>IDSP</t>
  </si>
  <si>
    <t>District Lab (IDSP)</t>
  </si>
  <si>
    <t>Government Medical Colleges</t>
  </si>
  <si>
    <t>D</t>
  </si>
  <si>
    <t>Community Health Centre</t>
  </si>
  <si>
    <t>CHC FRU</t>
  </si>
  <si>
    <t>CHC Non FRU</t>
  </si>
  <si>
    <t>E</t>
  </si>
  <si>
    <t>Primary Health Centre</t>
  </si>
  <si>
    <t>24*7PHC</t>
  </si>
  <si>
    <t>Non 24*7 PHC</t>
  </si>
  <si>
    <t>Urban CHC</t>
  </si>
  <si>
    <t>Urban PHC</t>
  </si>
  <si>
    <t>F</t>
  </si>
  <si>
    <t>Sub Health Centre</t>
  </si>
  <si>
    <t>Required</t>
  </si>
  <si>
    <t>SHC</t>
  </si>
  <si>
    <t>Other Facility Supported under NUHM (e.g. Maternity Homes)</t>
  </si>
  <si>
    <t>Functional as on Nov. 2020-21</t>
  </si>
  <si>
    <t>Total no. of Medical Colleges</t>
  </si>
  <si>
    <t>No. of DH upgraded to MC</t>
  </si>
  <si>
    <t>Other District level Hospitals (if any excluding DH and SDH)</t>
  </si>
  <si>
    <t>No. of facility having functional BSU</t>
  </si>
  <si>
    <t>No. of facility having functional Blood Bank/ BSU</t>
  </si>
  <si>
    <t>No. of DH having functional Blood Bank</t>
  </si>
  <si>
    <t>No. of facility colocated with MC/ DH/ SDH</t>
  </si>
  <si>
    <t>No. of facility colocated with other facilities</t>
  </si>
  <si>
    <t>No. of facility colocated with DH</t>
  </si>
  <si>
    <t>No. of facility colocated with CHC/ SDH/ DH</t>
  </si>
  <si>
    <t>No. of facility colocated with PHC</t>
  </si>
  <si>
    <t>Facility Details</t>
  </si>
  <si>
    <t>New Proposed in PIP 2021-22</t>
  </si>
  <si>
    <t>SNCU (Specify No. of beds)</t>
  </si>
  <si>
    <t>NBCU</t>
  </si>
  <si>
    <t>NRC</t>
  </si>
  <si>
    <t>RBSK Mobile Health Team</t>
  </si>
  <si>
    <t>Hybrid ICU (Specify No. of beds)</t>
  </si>
  <si>
    <t>Obstetic ICU (Specify No. of beds)</t>
  </si>
  <si>
    <t xml:space="preserve">No. of district where NPPCF has been implemented </t>
  </si>
  <si>
    <t>District Tobacco Cessation Centres (NTCP)</t>
  </si>
  <si>
    <t>Intermediate Reference Laboratory</t>
  </si>
  <si>
    <t>STDC</t>
  </si>
  <si>
    <t>Culture &amp; DST lab (without IRL)</t>
  </si>
  <si>
    <t>Nodal DR-TB centre</t>
  </si>
  <si>
    <t>District DR-TB Centre (Excl Nodal DRTB centre)</t>
  </si>
  <si>
    <t>MC Supported under NTEP</t>
  </si>
  <si>
    <t>TB Unit</t>
  </si>
  <si>
    <t>TDC/ DMC and PHI</t>
  </si>
  <si>
    <t>NPPCD at DH level</t>
  </si>
  <si>
    <t xml:space="preserve">No. of district where NIDDCP has been implemented </t>
  </si>
  <si>
    <t>In-place Contractual staff (from state budget)</t>
  </si>
  <si>
    <t>5.a</t>
  </si>
  <si>
    <t>5.b</t>
  </si>
  <si>
    <t>Contractual - NHM</t>
  </si>
  <si>
    <t>Contractual - NUHM</t>
  </si>
  <si>
    <t>No. of EmOC trained doctors</t>
  </si>
  <si>
    <t>No. of LSAS trained doctors</t>
  </si>
  <si>
    <t>Dental Hygenist</t>
  </si>
  <si>
    <t>Dental Assistant</t>
  </si>
  <si>
    <t>MO MBBS</t>
  </si>
  <si>
    <t>Specialists</t>
  </si>
  <si>
    <t>HR for MMU/ Ambulance/ Mobile Health Team/ RBSK</t>
  </si>
  <si>
    <t xml:space="preserve">Details of HRH @ District Hospital level and below </t>
  </si>
  <si>
    <t>DH and below level HR</t>
  </si>
  <si>
    <t>No. of DH colocated/ upgraded to MC</t>
  </si>
  <si>
    <t xml:space="preserve">No. of DH in the process of upgradation to MC </t>
  </si>
  <si>
    <t>Dialysis Programme (day care centre)</t>
  </si>
  <si>
    <t>Remarks</t>
  </si>
  <si>
    <t>8.1.1.1</t>
  </si>
  <si>
    <t>ANM</t>
  </si>
  <si>
    <t>8.1.1.2</t>
  </si>
  <si>
    <t>8.1.1.3.1</t>
  </si>
  <si>
    <t>8.1.1.5</t>
  </si>
  <si>
    <t>8.1.1.6</t>
  </si>
  <si>
    <t>8.1.1.8</t>
  </si>
  <si>
    <t>Pharmacist</t>
  </si>
  <si>
    <t>8.1.1.9</t>
  </si>
  <si>
    <t>8.1.1.10</t>
  </si>
  <si>
    <t>8.1.2.1</t>
  </si>
  <si>
    <t>8.1.2.3</t>
  </si>
  <si>
    <t>8.1.3.1</t>
  </si>
  <si>
    <t>8.1.3.2</t>
  </si>
  <si>
    <t>8.1.3.8</t>
  </si>
  <si>
    <t>8.1.3.10</t>
  </si>
  <si>
    <t>8.1.4.3.1</t>
  </si>
  <si>
    <t>Dental Hygienist</t>
  </si>
  <si>
    <t>8.1.6.1</t>
  </si>
  <si>
    <t>8.1.6.2</t>
  </si>
  <si>
    <t>8.1.6.3</t>
  </si>
  <si>
    <t>8.1.7.2.1</t>
  </si>
  <si>
    <t>8.1.7.2.2</t>
  </si>
  <si>
    <t>8.1.7.2.3</t>
  </si>
  <si>
    <t>8.1.7.2.4</t>
  </si>
  <si>
    <t>8.1.7.2.5</t>
  </si>
  <si>
    <t>8.1.7.2.6</t>
  </si>
  <si>
    <t>Audiologist &amp; speech therapist</t>
  </si>
  <si>
    <t>8.1.7.2.7</t>
  </si>
  <si>
    <t>Psychologist</t>
  </si>
  <si>
    <t>8.1.7.2.8</t>
  </si>
  <si>
    <t>8.1.7.2.9</t>
  </si>
  <si>
    <t>8.1.7.2.10</t>
  </si>
  <si>
    <t>8.1.7.2.11</t>
  </si>
  <si>
    <t>8.1.7.2.12</t>
  </si>
  <si>
    <t>8.1.8.1</t>
  </si>
  <si>
    <t>8.1.8.2</t>
  </si>
  <si>
    <t>8.1.8.3</t>
  </si>
  <si>
    <t>8.1.9.1</t>
  </si>
  <si>
    <t>8.1.9.3</t>
  </si>
  <si>
    <t>8.1.9.6</t>
  </si>
  <si>
    <t>8.1.10.1</t>
  </si>
  <si>
    <t>Anaesthetists</t>
  </si>
  <si>
    <t>8.1.10.2</t>
  </si>
  <si>
    <t>8.1.10.3</t>
  </si>
  <si>
    <t>8.1.13.1</t>
  </si>
  <si>
    <t>8.1.13.2</t>
  </si>
  <si>
    <t>8.1.13.4</t>
  </si>
  <si>
    <t>8.1.13.6</t>
  </si>
  <si>
    <t>8.1.13.8</t>
  </si>
  <si>
    <t>8.1.13.10</t>
  </si>
  <si>
    <t>TBHV</t>
  </si>
  <si>
    <t>8.1.13.11</t>
  </si>
  <si>
    <t>8.1.13.16</t>
  </si>
  <si>
    <t>8.1.13.22</t>
  </si>
  <si>
    <t>8.1.14.4</t>
  </si>
  <si>
    <t>8.1.14.5</t>
  </si>
  <si>
    <t>Lab technician</t>
  </si>
  <si>
    <t>8.1.16.4</t>
  </si>
  <si>
    <t>8.1.16.5</t>
  </si>
  <si>
    <t>8.1.16.7</t>
  </si>
  <si>
    <t>9.2.3</t>
  </si>
  <si>
    <t>14.1.1.2</t>
  </si>
  <si>
    <t>Programme Assistants</t>
  </si>
  <si>
    <t>16.4.1.1</t>
  </si>
  <si>
    <t>16.4.1.3.1</t>
  </si>
  <si>
    <t>16.4.1.3.2</t>
  </si>
  <si>
    <t>16.4.1.3.4</t>
  </si>
  <si>
    <t>16.4.1.3.5</t>
  </si>
  <si>
    <t>16.4.1.3.6</t>
  </si>
  <si>
    <t>16.4.1.3.8</t>
  </si>
  <si>
    <t>16.4.1.3.9</t>
  </si>
  <si>
    <t>16.4.1.3.11</t>
  </si>
  <si>
    <t>16.4.1.3.12</t>
  </si>
  <si>
    <t>16.4.1.4.2</t>
  </si>
  <si>
    <t>16.4.1.4.4</t>
  </si>
  <si>
    <t>16.4.1.4.5</t>
  </si>
  <si>
    <t>16.4.1.4.7</t>
  </si>
  <si>
    <t>16.4.1.4.8</t>
  </si>
  <si>
    <t>16.4.1.5.2</t>
  </si>
  <si>
    <t>16.4.1.5.4</t>
  </si>
  <si>
    <t>16.4.1.5.8</t>
  </si>
  <si>
    <t>16.4.2.1.1</t>
  </si>
  <si>
    <t>16.4.2.1.2</t>
  </si>
  <si>
    <t>16.4.2.1.5</t>
  </si>
  <si>
    <t>16.4.2.1.7</t>
  </si>
  <si>
    <t>16.4.2.2.2</t>
  </si>
  <si>
    <t>16.4.2.2.4</t>
  </si>
  <si>
    <t>16.4.2.2.5</t>
  </si>
  <si>
    <t>16.4.2.2.6</t>
  </si>
  <si>
    <t>16.4.2.2.7</t>
  </si>
  <si>
    <t>16.4.2.2.10</t>
  </si>
  <si>
    <t>16.4.2.3.1</t>
  </si>
  <si>
    <t>16.4.3.1.9</t>
  </si>
  <si>
    <t>16.4.3.1.10</t>
  </si>
  <si>
    <t>Maximum eligible (excl annual increment) for 2020-21</t>
  </si>
  <si>
    <t>To be provided by NHSRC (HRH Division)</t>
  </si>
  <si>
    <t>(To be filled by state)</t>
  </si>
  <si>
    <t>Weighted Average Salary of Positions Dropped</t>
  </si>
  <si>
    <t>(Actual salary of the positions * Number of positions)/ Total Number of positions</t>
  </si>
  <si>
    <t>Weighted Average Salary=</t>
  </si>
  <si>
    <t>Radiographer/ X-ray technician</t>
  </si>
  <si>
    <t>8.1.1.11</t>
  </si>
  <si>
    <t>Paediatricians</t>
  </si>
  <si>
    <t>8.1.5.1</t>
  </si>
  <si>
    <t>Dental technician</t>
  </si>
  <si>
    <t>8.1.8.6</t>
  </si>
  <si>
    <t>8.1.10.4</t>
  </si>
  <si>
    <t>8.1.11.4</t>
  </si>
  <si>
    <t>8.1.13.20</t>
  </si>
  <si>
    <t>8.1.13.21</t>
  </si>
  <si>
    <t>Biomedical Engineer</t>
  </si>
  <si>
    <t>8.1.15.1</t>
  </si>
  <si>
    <t>8.1.16.2</t>
  </si>
  <si>
    <t>16.4.1.3.10</t>
  </si>
  <si>
    <t>16.4.1.4.9</t>
  </si>
  <si>
    <t>16.4.1.4.11</t>
  </si>
  <si>
    <t>16.4.1.5.9</t>
  </si>
  <si>
    <t>16.4.2.1.9</t>
  </si>
  <si>
    <t>16.4.2.1.10</t>
  </si>
  <si>
    <t>16.4.2.2.1</t>
  </si>
  <si>
    <t>16.4.2.2.8</t>
  </si>
  <si>
    <t>16.4.2.2.9</t>
  </si>
  <si>
    <t>16.4.2.3.9</t>
  </si>
  <si>
    <t>16.4.3.2.6</t>
  </si>
  <si>
    <t>As per ROP 2020-21</t>
  </si>
  <si>
    <t>PIP 2021-22</t>
  </si>
  <si>
    <t>Maximum Eligible Budget for Ongoing Posts as on 2020-21</t>
  </si>
  <si>
    <t>Weighted Average salary as on 31 October 2020</t>
  </si>
  <si>
    <t>Weighted Average salary proposed for New posts</t>
  </si>
  <si>
    <t>Psychiatric Nurse/ Community Nurse</t>
  </si>
  <si>
    <t>Sr Lab Technician</t>
  </si>
  <si>
    <t>OT technicians</t>
  </si>
  <si>
    <t>OT Assistant- DH Strengthening</t>
  </si>
  <si>
    <t>Dieticians/ Nutritionist - NRC</t>
  </si>
  <si>
    <t>Any New Position Name</t>
  </si>
  <si>
    <t>Consultant Medicine/ Physician (MD)</t>
  </si>
  <si>
    <t xml:space="preserve">Microbiologist </t>
  </si>
  <si>
    <t>Specialists for DH strengthening</t>
  </si>
  <si>
    <t>Specialist - Cardiology/ Medicine</t>
  </si>
  <si>
    <t>Specialists-ECHO Hub Tele-medicine</t>
  </si>
  <si>
    <t xml:space="preserve">Medical Officer </t>
  </si>
  <si>
    <t>Medical Officers-ECHO Hub Tele-medicine</t>
  </si>
  <si>
    <t>Medical Officer AYUSH</t>
  </si>
  <si>
    <t>Pharmacist-AYUSH</t>
  </si>
  <si>
    <t>Sweeper cum nursing orderly (budget proposed as lumpsum)</t>
  </si>
  <si>
    <t>Medical Officer, MBBS</t>
  </si>
  <si>
    <t>Medical Officer, Dental</t>
  </si>
  <si>
    <t>EISE</t>
  </si>
  <si>
    <t>Social Worker</t>
  </si>
  <si>
    <t>Medical Officers, NRC</t>
  </si>
  <si>
    <t xml:space="preserve">Staff Nurse </t>
  </si>
  <si>
    <t>Cook/ Caretaker (budget proposed as lumpsum)</t>
  </si>
  <si>
    <t>Attendant cum cleaner (budget proposed as lumpsum)</t>
  </si>
  <si>
    <t>Security Staff  (budget proposed as lumpsum)</t>
  </si>
  <si>
    <t>Support Staff (budget proposed as lumpsum)</t>
  </si>
  <si>
    <t>DEO (budget proposed as lumpsum)</t>
  </si>
  <si>
    <t xml:space="preserve">Anaesthetist </t>
  </si>
  <si>
    <t>Counsellor</t>
  </si>
  <si>
    <t>Multi Rehabilitation Worker</t>
  </si>
  <si>
    <t>Opthalmic assistant/refractionist</t>
  </si>
  <si>
    <t>Operation manager-Telemedicine</t>
  </si>
  <si>
    <t>Data Analyst (HWC Cell)</t>
  </si>
  <si>
    <t xml:space="preserve">MIS at State for Tele Medicine </t>
  </si>
  <si>
    <t>Tele Medicine Technician at ECHO Hubs</t>
  </si>
  <si>
    <t>Laboratory Assistant (budget proposed as lumpsum)</t>
  </si>
  <si>
    <t>Field Worker (budget proposed as lumpsum)</t>
  </si>
  <si>
    <t xml:space="preserve">Blood Bank technician </t>
  </si>
  <si>
    <t>Drivers  (budget proposed as lumpsum)</t>
  </si>
  <si>
    <t>Consultants</t>
  </si>
  <si>
    <t>Director</t>
  </si>
  <si>
    <t>Refrigerator Mechanic/ Cold Chain Handlers</t>
  </si>
  <si>
    <t>Hospital Attendant (budget proposed as lumpsum)</t>
  </si>
  <si>
    <t>Sanitary Attendant (budget proposed as lumpsum)</t>
  </si>
  <si>
    <t>Lump sum</t>
  </si>
  <si>
    <t>Midwifery Educators</t>
  </si>
  <si>
    <t>Store Assistant</t>
  </si>
  <si>
    <t>16.2.1</t>
  </si>
  <si>
    <t>Legal Consultant - PCPNDT</t>
  </si>
  <si>
    <t>Special Joint Director-PCPNDT (on-deputation)</t>
  </si>
  <si>
    <t xml:space="preserve">Programme / Monitoring Consultant </t>
  </si>
  <si>
    <t>Chief Administrative Officer (on deputation)</t>
  </si>
  <si>
    <t>State Programme Manager</t>
  </si>
  <si>
    <t>State Accounts Manager / Assistant Accounts Officers</t>
  </si>
  <si>
    <t>State Finance Manager</t>
  </si>
  <si>
    <t>State Data Manager</t>
  </si>
  <si>
    <t>SNCU Data Manager</t>
  </si>
  <si>
    <t>Consultant (Public Health)</t>
  </si>
  <si>
    <t>Consultant (Quality Assurance)</t>
  </si>
  <si>
    <t>State Nodal Officer – RBSK</t>
  </si>
  <si>
    <t>State coordination officer (Blood Cell)</t>
  </si>
  <si>
    <t>ASHA Programme Manager (ARC)</t>
  </si>
  <si>
    <t>VHSNC &amp; Community Manager (ARC)</t>
  </si>
  <si>
    <t>Team Leader (ARC)</t>
  </si>
  <si>
    <t>Statistical Assistant</t>
  </si>
  <si>
    <t>State Coordinator – CRS</t>
  </si>
  <si>
    <t>SNCU clinical care coordinator</t>
  </si>
  <si>
    <t>IT Specialist</t>
  </si>
  <si>
    <t>Sr Software Engineer</t>
  </si>
  <si>
    <t>Jr Software Engineer</t>
  </si>
  <si>
    <t>System Administrator</t>
  </si>
  <si>
    <t>Accountants</t>
  </si>
  <si>
    <t>Assistant Accountant Managers</t>
  </si>
  <si>
    <t>Regional accounts &amp; audit manager</t>
  </si>
  <si>
    <t>Personal Secretary to MD</t>
  </si>
  <si>
    <t>Personal Assistant to SPM</t>
  </si>
  <si>
    <t>Admin cum Programme Assistant</t>
  </si>
  <si>
    <t xml:space="preserve">State Vaccine Logistic Manager </t>
  </si>
  <si>
    <t>Drivers (budget proposed as lumpsum)</t>
  </si>
  <si>
    <t>State Leprosy Consultant</t>
  </si>
  <si>
    <t>Consultant - Finance</t>
  </si>
  <si>
    <t>State Veterinary Consultant</t>
  </si>
  <si>
    <t>Consultant - Training/ Technical</t>
  </si>
  <si>
    <t>State Consultant (M&amp;E, ENT, Training)</t>
  </si>
  <si>
    <t>Technical Officer - Procurement &amp; Logistics</t>
  </si>
  <si>
    <t>Asst Programme Officer/ Epidemiologist</t>
  </si>
  <si>
    <t>State IEC Officer/ ACSM Officer</t>
  </si>
  <si>
    <t>State Consultant (PPP,VC)</t>
  </si>
  <si>
    <t>State Epidemiologist</t>
  </si>
  <si>
    <t>Entomologists</t>
  </si>
  <si>
    <t>State Microbiologist</t>
  </si>
  <si>
    <t>State Medical Officer</t>
  </si>
  <si>
    <t>State Consultant (Procurement)</t>
  </si>
  <si>
    <t>DRTB Coordinator</t>
  </si>
  <si>
    <t>TB/ HIV Coordinator</t>
  </si>
  <si>
    <t>State PPM Coordinator - PP/NGO</t>
  </si>
  <si>
    <t>Data Analyst</t>
  </si>
  <si>
    <t>DRTB Centre Statistical Assistant</t>
  </si>
  <si>
    <t>Data Manager</t>
  </si>
  <si>
    <t>Budget Finance Officer</t>
  </si>
  <si>
    <t>State Accounts Officer/ State Accountant</t>
  </si>
  <si>
    <t xml:space="preserve">State Finance Consultant - NVBDCP </t>
  </si>
  <si>
    <t>Accountant</t>
  </si>
  <si>
    <t>Insect Collector</t>
  </si>
  <si>
    <t>Administrative Assistant</t>
  </si>
  <si>
    <t>Secretarial Assistant</t>
  </si>
  <si>
    <t>DEO (State TB Cell) (budget proposed as lumpsum)</t>
  </si>
  <si>
    <t>DEO (IRL) (budget proposed as lumpsum)</t>
  </si>
  <si>
    <t>DEO (STF) (budget proposed as lumpsum)</t>
  </si>
  <si>
    <t>Driver (budget proposed as lumpsum)</t>
  </si>
  <si>
    <t>State Fin. Cum Logistic Consultant</t>
  </si>
  <si>
    <t>Legal Consultant Or Finance Consultant</t>
  </si>
  <si>
    <t>Epidemiologist</t>
  </si>
  <si>
    <t>Assistant (Finance &amp; Accounts)</t>
  </si>
  <si>
    <t>Assistant (Admin &amp; Procurement)</t>
  </si>
  <si>
    <t xml:space="preserve">State Technical Officer </t>
  </si>
  <si>
    <t>Consultant (Finance &amp; Accounts)</t>
  </si>
  <si>
    <t xml:space="preserve">LDC Typist </t>
  </si>
  <si>
    <t>District Community Mobilisers</t>
  </si>
  <si>
    <t xml:space="preserve">DPMO District Programme Manager </t>
  </si>
  <si>
    <t>District Accounts Manager</t>
  </si>
  <si>
    <t>RBSK Managers</t>
  </si>
  <si>
    <t>DEIC Managers</t>
  </si>
  <si>
    <t>ITDA Programme Officers</t>
  </si>
  <si>
    <t>RKSK Consultants</t>
  </si>
  <si>
    <t>Manager (Quality Assurance)</t>
  </si>
  <si>
    <t>District Programme Officers</t>
  </si>
  <si>
    <t>Quality-Consultants for Public Health</t>
  </si>
  <si>
    <t>MIS Officers</t>
  </si>
  <si>
    <t>Data Processing Assistant</t>
  </si>
  <si>
    <t>DEOs (budget proposed as lumpsum)</t>
  </si>
  <si>
    <t>District VBD Consultant</t>
  </si>
  <si>
    <t>District Epidemiologists</t>
  </si>
  <si>
    <t xml:space="preserve">District PPM Coordinator </t>
  </si>
  <si>
    <t>District Program Coordinator</t>
  </si>
  <si>
    <t>District Data Manager</t>
  </si>
  <si>
    <t>Senior Treatment Supervisor (STS)</t>
  </si>
  <si>
    <t>Sr DOTS plus TB-HIV Supervisor</t>
  </si>
  <si>
    <t>Senior Treatment Lab Supervisor (STLS)</t>
  </si>
  <si>
    <t>Accountant - full time</t>
  </si>
  <si>
    <t>Finance cum logistic Assistant</t>
  </si>
  <si>
    <t>District Data Entry Operator (DEO) (budget proposed as lumpsum)</t>
  </si>
  <si>
    <t>Fin. Cum Logistic Consultant</t>
  </si>
  <si>
    <t xml:space="preserve">Consultant </t>
  </si>
  <si>
    <t>Technical Officers</t>
  </si>
  <si>
    <t>lump sum</t>
  </si>
  <si>
    <t xml:space="preserve">VBD Technical Supervisor </t>
  </si>
  <si>
    <t>Average salary as on 31 October 2020</t>
  </si>
  <si>
    <t>U.16.4.1.1</t>
  </si>
  <si>
    <t>Programme Officer- Planning, Monitoring &amp; Evaluation</t>
  </si>
  <si>
    <t>Program Officer - Public Health</t>
  </si>
  <si>
    <t>Consultant- Outreach Services and Community Process</t>
  </si>
  <si>
    <t>Assistant Programme Officer (ME &amp; MIS)</t>
  </si>
  <si>
    <t>Assistant Programme Officer (Accounts &amp; HR)</t>
  </si>
  <si>
    <t>Secretarial staff</t>
  </si>
  <si>
    <t>U.16.4.1.2</t>
  </si>
  <si>
    <t>State Nodal Officer - NUHM (deputation)</t>
  </si>
  <si>
    <t>U.16.4.2.1</t>
  </si>
  <si>
    <t>Sr. Public Health Officer</t>
  </si>
  <si>
    <t>District Programme Officer</t>
  </si>
  <si>
    <t>Accounts &amp; HR Manager</t>
  </si>
  <si>
    <t>Secretarial assistance</t>
  </si>
  <si>
    <t>U.16.4.3.1</t>
  </si>
  <si>
    <t>Senior Public Health Officer</t>
  </si>
  <si>
    <t>City Programme Officer</t>
  </si>
  <si>
    <t>Consultant-clinic and hospital services</t>
  </si>
  <si>
    <t>Non Metro</t>
  </si>
  <si>
    <t>8.1.1.7</t>
  </si>
  <si>
    <t>Cyto Technician</t>
  </si>
  <si>
    <t>8.1.2.6</t>
  </si>
  <si>
    <t>Pathologists/ Haematologists</t>
  </si>
  <si>
    <t>New activity being proposed 41 cyto technician posts under NPCDCS @ 21000 per month</t>
  </si>
  <si>
    <t>New activity being proposed 28 pathologists under NPCDCS and 1 pathologist for state level lab under Blood cell. Total 29 new posts proposed</t>
  </si>
  <si>
    <t>8.1.3.4</t>
  </si>
  <si>
    <t>ENT Specialist</t>
  </si>
  <si>
    <t>8.1.3.9</t>
  </si>
  <si>
    <t>Forensic Specialist</t>
  </si>
  <si>
    <t>New activity being proposed 4 ENT specialists posts under NPPCD</t>
  </si>
  <si>
    <t>8.1.12.1</t>
  </si>
  <si>
    <t>8.1.13.5</t>
  </si>
  <si>
    <t>Audiometrician</t>
  </si>
  <si>
    <t>New Activity being proposed for 41 Audiometrician posts under NPPCD programme</t>
  </si>
  <si>
    <t>Lump sum (844)</t>
  </si>
  <si>
    <t>Quality monitor consultant(QA)</t>
  </si>
  <si>
    <t>State Program Coordinator-NPCDCS</t>
  </si>
  <si>
    <t>State Program Coordinator-NMHP</t>
  </si>
  <si>
    <t>State Program Coordinator-NPPCD</t>
  </si>
  <si>
    <t>State Program Coordinator-NTCP</t>
  </si>
  <si>
    <t>Programme Officers for NCD(On Deputation)</t>
  </si>
  <si>
    <t>Ongoing activity continued, 3 consultant posts  shifted from FMR 8.1.3.1 to 16.4.2.3.1</t>
  </si>
  <si>
    <t>New Activity being proposed for 13  Quality monitor consultant at districtlevel under Quality Assuarance @30000 per month</t>
  </si>
  <si>
    <t xml:space="preserve">1 new DEO post proposed under NRCP programme </t>
  </si>
  <si>
    <t>New Activity being proposed for 1  Quality monitor consultant at state level under Quality Assuarance @42000 per month</t>
  </si>
  <si>
    <t>Ongoing positions continued, and 
29 New Psychiatric Nurse positions proposed for NMHP</t>
  </si>
  <si>
    <t>Ongoing positions continued, and 
28 New Phsyiotherapist positions proposed for NPHCE</t>
  </si>
  <si>
    <t>New activity being proposed  13 Forensic Specialists under DH strengthening</t>
  </si>
  <si>
    <t>Ongoing positions continued, and 
28 New Psychiatrist positions proposed for NMHP</t>
  </si>
  <si>
    <t>Ongoing positions continued, and
New activity proposed 20 New peadiatricians  for 20 new DEICs for 6 months</t>
  </si>
  <si>
    <t>Ongoing positions continued, and
New activity proposed 20 New Medical Officers(MBBS)  for 20 new DEICs for 6 months</t>
  </si>
  <si>
    <t>Ongoing positions continued, and
New activity proposed 20 New Medical Officers(Dental)  for 20 new DEICs for 6 months</t>
  </si>
  <si>
    <t>Ongoing positions continued, and
New activity proposed 20 New Physiotherapist  for 20 new DEICs for 6 months</t>
  </si>
  <si>
    <t>Ongoing positions continued, and 
18 New Staff Nurse posts proposed for existing DEICs (Proposed in 2020-21) for 12 months
New activity proposed 40 New Staff Nurse posts  for 20 new DEICs for 6 months</t>
  </si>
  <si>
    <t>Ongoing positions continued, and
New activity proposed 20 New Audiologist &amp; speech therapist  for 20 new DEICs for 6 months</t>
  </si>
  <si>
    <t>Ongoing positions continued, and
New activity proposed 20 New Dental technician for 20 new DEICs for 6 months</t>
  </si>
  <si>
    <t>Ongoing positions continued, and
New activity proposed 20 New Lab Technician for 20 new DEICs for 6 months</t>
  </si>
  <si>
    <t>Ongoing positions continued, and
New activity proposed 20 New Social Workers for 20 new DEICs for 6 months</t>
  </si>
  <si>
    <t>Ongoing positions continued, and
New activity proposed 20 New EISE for 20 new DEICs for 6 months</t>
  </si>
  <si>
    <t>Ongoing positions continued, and
New activity proposed 20 New Optometrist for 20 new DEICs for 6 months</t>
  </si>
  <si>
    <t>Ongoing positions continued, and
New activity proposed 20 New Psychologist for 20 new DEICs for 6 months</t>
  </si>
  <si>
    <t xml:space="preserve">Mid Level Health Providers </t>
  </si>
  <si>
    <t>Mid Level Health Providers</t>
  </si>
  <si>
    <t xml:space="preserve">Ongoing positions continued, and 
39 New Lab Technicians proposed for Mobile blood vehicles 
Each district 2 vehicles , 13*2 = Total 26 Vehicles (2 LTs for each vehicle, 26*2=52 LTs required. 13 ongoing and 39 newly proposed) </t>
  </si>
  <si>
    <t xml:space="preserve">Ongoing positions continued , 
2071  MLHPs are proposed  for 12 months, and 1979 positions proposed for 10 months (out of 4050 existing MLHPs)
New Activity :
3478 MLHPs are newly proposed for 10 months
1080 MLHPs are newly proposed for 8 months
1424 MLHPs are newly proposed for 2 months
(2071*12*0.25+1979*10*0.25+3478*10*0.25+1080*8*0.25+1424*2*0.25=22727.50)
</t>
  </si>
  <si>
    <t>Ongoing positions continued, and 
28 New Social Workers posts proposed under NMHP and 28 New Social Workers posts under NTCP, total 56 new posts.</t>
  </si>
  <si>
    <t>Ongoing activity being continued with 13 existing sanctioned posts and 
Additional we propose 62 new posts (13 drivers + 49 lab attendents).
Total we propose 75 posts under Blood Cell</t>
  </si>
  <si>
    <t>Ongoing activity being continued with 13 existing sanctioned posts and
Additional we propose  28 Hospital Attendent. Total 41 posts being proposed under NPHCE</t>
  </si>
  <si>
    <t>Ongoing activity being continued with 13 existing sanctioned posts and 
Additional we propose  28 Sanitory Attendent. Total 41 posts being proposed under NPHCE</t>
  </si>
  <si>
    <t>Ongoing positions being continued, and 
Additional we proposed 5 new consultants posts @50000 per month</t>
  </si>
  <si>
    <t>New Activity being proposed one New state level programme coordinator for NRCP programme @75000 per month</t>
  </si>
  <si>
    <t>State Programme Coordinator-NRCP</t>
  </si>
  <si>
    <t>Ongoing positions continued, and 
38 New Lab Technician positions proposed for existing programmes.
10 LTs under NPPCF
28 LTs under SNCUs (10 LTs for 12 months fexisting gap and 18 LTs for 3 months)</t>
  </si>
  <si>
    <t xml:space="preserve">Ongoing positions continued, and 
23 New medical officers proposed under New NRCs for 3 months
</t>
  </si>
  <si>
    <t>Ongoing positions continued, and 
56 New Cook cum Caretakers proposed under New NRCs for 3 months</t>
  </si>
  <si>
    <t>Ongoing positions continued, and 
36 New Paediatricians proposed under New SNCUs for 3 months</t>
  </si>
  <si>
    <t>Ongoing positions continued, and 
108 New Staff Nurses proposed under New SNCUs for 3 months</t>
  </si>
  <si>
    <t>Ongoing positions continued, and 
140 New Support Staff proposed under New SNCUs for 3 months</t>
  </si>
  <si>
    <t>Ongoing positions continued, and 
28 New DEOs proposed under New SNCUs (10 DEOs for existing SNCUs for 12 months and 18 DEOs for new SNCUs for 3 months)</t>
  </si>
  <si>
    <t>AEFI Consultant(Immunization)</t>
  </si>
  <si>
    <t>New Activity being proposed for 1  AEFI consultant at state level under Ummunization @50000 per month</t>
  </si>
  <si>
    <t>Account Assistant (ASHA)</t>
  </si>
  <si>
    <t>New Activity being proposed one Account Assistant for ASHA programme @15000 per month (this post got approval up to 2015-16 ROPs, but missed to propose in next years)</t>
  </si>
  <si>
    <t>8.1.3.3</t>
  </si>
  <si>
    <t>Orthopaedics</t>
  </si>
  <si>
    <t>New Activity being proposed in all CHC/SDH located near National Highway. There are 52 such facilities. Two OP proposed for each CHC @ Rs. 1,50,000/- per  month for 104 specilaists</t>
  </si>
  <si>
    <t>Ongoing positions continued</t>
  </si>
  <si>
    <t>Ongoing positions continued, and 
196 New Psychologist posts proposed under NMHP and 29 New Psychologist posts under NTCP, total 225 new posts proposed.</t>
  </si>
  <si>
    <t>U.8.1.2.1</t>
  </si>
  <si>
    <t>Weighted Average Salary of New Positions Proposed</t>
  </si>
  <si>
    <t>New Activity being proposed for 1044 staff nurses for 560 UPHCs @ 34318 per month</t>
  </si>
  <si>
    <t>U.8.1.3.1</t>
  </si>
  <si>
    <t>Lab Technician</t>
  </si>
  <si>
    <t>New Activity being proposed for 537 LTs for 560 UPHCs @ 28000 per month</t>
  </si>
  <si>
    <t>U.8.1.8.1.1</t>
  </si>
  <si>
    <t>Medical Officers-Full Time</t>
  </si>
  <si>
    <t>New Activity being proposed for 499 Medical Officers for 560 UPHCs @ 47700 per month</t>
  </si>
  <si>
    <t>U.8.1.10.1</t>
  </si>
  <si>
    <t>Support Staff</t>
  </si>
  <si>
    <t>New Activity being proposed for 560 Support Staff for 560 UPHCs @ 12000 per month</t>
  </si>
  <si>
    <t>U.8.1.10.2</t>
  </si>
  <si>
    <t>DEO cum Accountant</t>
  </si>
  <si>
    <t>New Activity being proposed for 560 DEO cum Accountant for 560 UPHCs @ 15000 per month</t>
  </si>
  <si>
    <t>Ongoing positions continued, and 
161 New medical officers proposed under NPCDCS-SDH/CHC Clinics .
Total Facilities 28 SDH+195 CHCs=223 , Required 223 Mos (62 existing sanctioned+161 Newly proposed)
Total Proposed 319 MOs (223-NPCDCS, 70-DH Strengthening,)</t>
  </si>
  <si>
    <t>Ongoing positions continued, 26 MOs</t>
  </si>
  <si>
    <t xml:space="preserve">Ongoing positions continued, and
276 New Staff Nurse positions proposed for existing programmes. 
31 SNs under NPCDCS-Cardiac Care units, 
28 SNs under NPCDCS-AH Clinics,
188 SNs under NPHCE-DH/SDHCHCs(DH-13,SDH-28,CHC-147), and 
29 under NRCP. </t>
  </si>
  <si>
    <t xml:space="preserve">Ongoing positions continued, and 
13 New additional Blood Bank Counsellor proposed under Blood Cell
10 New Tobacco Councellors under NTCP(De-Addiction Services) </t>
  </si>
  <si>
    <t>8.1.16.3</t>
  </si>
  <si>
    <t>Multi Task Worker</t>
  </si>
  <si>
    <t>New Activity being proposed , 1 call center executive for NTCP(De-addiction services)</t>
  </si>
  <si>
    <t>Ongoing positions continued, and 
168 New Staff Nurses proposed under New NRCs for 3 months</t>
  </si>
  <si>
    <t>Ongoing positions continued, and 
18 New Medical Officers proposed for new 8 beded  ICU/HDU for 3 months
81 New Medical Officers proposed for new 4 beded obstric ICU/HDUs for 3 months</t>
  </si>
  <si>
    <t>Ongoing positions continued, and 
36 New Staff Nurses proposed for new 8 beded  ICU/HDU for 3 months
162 New Staff Nurses proposed for new 4 beded obstric ICU/HDUs for 3 months</t>
  </si>
  <si>
    <t xml:space="preserve">Ongoing activity being continued 
with 157 existing sanctioned posts.
Additional we propose 278 New Blood Bank Technicians.
Total we propose 435 posts under Blood Cell </t>
  </si>
  <si>
    <t>Ongoing positions continued, and 
11 New Cardiologist positions proposed for NPCDCS-Cardiocare units @300000 per month</t>
  </si>
  <si>
    <t>8.1.1.12</t>
  </si>
  <si>
    <t>Senior Analyst</t>
  </si>
  <si>
    <t>Junior Scientific Officer</t>
  </si>
  <si>
    <t>Junior Analyst</t>
  </si>
  <si>
    <t>Sample Takers</t>
  </si>
  <si>
    <t>New Activity being proposed for District Water and Food testing Laborateries.
Proposed 130 new positions for 13 districts
Senior Analysts-13, @ 35000 per month
Junior Scientific Officer-13, @35000 per month
Junior Analysts-26, @20000 per month
Lab Technicians-26, @20000 per month
Sample Takers-26, @15000 per month
Support Staff-26, @12000 per month</t>
  </si>
  <si>
    <t>8.1.1.3.2</t>
  </si>
  <si>
    <t>Nurses for Geriatric care/ palliative care</t>
  </si>
  <si>
    <t>New activity being proposed, 39 staff nurses for pallivative care for 9 months, each district 3 nurses !.e 13*3=39 SNs under NPPC @18034 per month</t>
  </si>
  <si>
    <t>General Physician</t>
  </si>
  <si>
    <t>New Activity being proposed, 13 General Physician posts  for 13 districts, for 9 monhts under Palliative care @150000 per monht</t>
  </si>
  <si>
    <t>Ongoing positions being continued, and 
Additional we proposed 2 new Programme Assistant posts @22365 per month
(No additional Budget Required)</t>
  </si>
  <si>
    <t>New Activity being proposed , 1 programme coordinator for NMHP Programme at State level @ 50000 per month
No additional budget required</t>
  </si>
  <si>
    <t>New Activity being proposed , 1 programme coordinator for NPPCD Programme at State level @ 50000 per month
No additional budget required</t>
  </si>
  <si>
    <t>New Activity being proposed , 1 programme coordinator for NTCP Programme at State level @ 50000 per month
No additional budget required</t>
  </si>
  <si>
    <t>New Activity proposed, 13 Programme Officers for NCD programme on deputation , 1 per each district @80000 per month
(No additional budget required)</t>
  </si>
  <si>
    <t>State Program Coordinator-NPPC</t>
  </si>
  <si>
    <t>New Activity being proposed , 1 programme coordinator for NPPC Programme at State level @ 50000 per month
No additional budget required</t>
  </si>
  <si>
    <t>All MMUs, MHTs &amp; Ambulances are running on PPP basis, hence no state owned HR is available.</t>
  </si>
  <si>
    <t>No taruma care facilities sanctioned under NHM however 7 DH / SDH have trauma care facilities.</t>
  </si>
  <si>
    <t>57 (21 SNCUs - 20 Beded &amp; 15 SNCUs - 10 Beded, 21 - 5beded )</t>
  </si>
  <si>
    <t>20 (SNCUs 18 - 10 Beded &amp;
2 -  5 Beded)</t>
  </si>
  <si>
    <t>48 (21 SNCUs - 20 Beded &amp; 6 SNCUs - 10 Beded, 21 - 5beded ) 
9 SNCUs will be operational by January, 2021</t>
  </si>
</sst>
</file>

<file path=xl/styles.xml><?xml version="1.0" encoding="utf-8"?>
<styleSheet xmlns="http://schemas.openxmlformats.org/spreadsheetml/2006/main">
  <numFmts count="1">
    <numFmt numFmtId="164" formatCode="0.0"/>
  </numFmts>
  <fonts count="20">
    <font>
      <sz val="11"/>
      <color theme="1"/>
      <name val="Calibri"/>
      <family val="2"/>
      <scheme val="minor"/>
    </font>
    <font>
      <b/>
      <sz val="11"/>
      <color theme="1"/>
      <name val="Calibri"/>
      <family val="2"/>
      <scheme val="minor"/>
    </font>
    <font>
      <sz val="11"/>
      <color rgb="FF000000"/>
      <name val="Calibri"/>
      <family val="2"/>
      <scheme val="minor"/>
    </font>
    <font>
      <sz val="11"/>
      <color theme="1"/>
      <name val="Calibri"/>
      <family val="2"/>
      <scheme val="minor"/>
    </font>
    <font>
      <b/>
      <sz val="11"/>
      <name val="Calibri"/>
      <family val="2"/>
      <scheme val="minor"/>
    </font>
    <font>
      <sz val="11"/>
      <name val="Calibri"/>
      <family val="2"/>
      <scheme val="minor"/>
    </font>
    <font>
      <sz val="10"/>
      <color theme="1"/>
      <name val="Calibri"/>
      <family val="2"/>
      <scheme val="minor"/>
    </font>
    <font>
      <b/>
      <sz val="9"/>
      <color theme="1"/>
      <name val="Calibri"/>
      <family val="2"/>
      <scheme val="minor"/>
    </font>
    <font>
      <b/>
      <sz val="9"/>
      <color theme="0"/>
      <name val="Calibri"/>
      <family val="2"/>
      <scheme val="minor"/>
    </font>
    <font>
      <sz val="9"/>
      <color theme="1"/>
      <name val="Calibri"/>
      <family val="2"/>
      <scheme val="minor"/>
    </font>
    <font>
      <sz val="10"/>
      <name val="Arial"/>
      <family val="2"/>
    </font>
    <font>
      <sz val="9"/>
      <name val="Calibri"/>
      <family val="2"/>
      <scheme val="minor"/>
    </font>
    <font>
      <b/>
      <sz val="12"/>
      <color theme="1"/>
      <name val="Calibri"/>
      <family val="2"/>
      <scheme val="minor"/>
    </font>
    <font>
      <sz val="12"/>
      <color theme="1"/>
      <name val="Calibri"/>
      <family val="2"/>
      <scheme val="minor"/>
    </font>
    <font>
      <b/>
      <sz val="11"/>
      <color theme="0"/>
      <name val="Calibri"/>
      <family val="2"/>
      <scheme val="minor"/>
    </font>
    <font>
      <sz val="12"/>
      <color rgb="FF000000"/>
      <name val="Cambria"/>
      <family val="1"/>
    </font>
    <font>
      <sz val="12"/>
      <name val="Calibri"/>
      <family val="2"/>
      <scheme val="minor"/>
    </font>
    <font>
      <sz val="14"/>
      <color theme="1"/>
      <name val="Calibri"/>
      <family val="2"/>
      <scheme val="minor"/>
    </font>
    <font>
      <sz val="12"/>
      <name val="Cambria"/>
      <family val="1"/>
    </font>
    <font>
      <b/>
      <sz val="11"/>
      <color rgb="FF9900FF"/>
      <name val="Calibri"/>
      <family val="2"/>
      <scheme val="minor"/>
    </font>
  </fonts>
  <fills count="22">
    <fill>
      <patternFill patternType="none"/>
    </fill>
    <fill>
      <patternFill patternType="gray125"/>
    </fill>
    <fill>
      <patternFill patternType="solid">
        <fgColor theme="8" tint="0.79998168889431442"/>
        <bgColor indexed="64"/>
      </patternFill>
    </fill>
    <fill>
      <patternFill patternType="solid">
        <fgColor theme="8" tint="0.39997558519241921"/>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59999389629810485"/>
        <bgColor indexed="64"/>
      </patternFill>
    </fill>
    <fill>
      <patternFill patternType="solid">
        <fgColor theme="6" tint="0.79998168889431442"/>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39997558519241921"/>
        <bgColor indexed="64"/>
      </patternFill>
    </fill>
    <fill>
      <patternFill patternType="solid">
        <fgColor theme="8" tint="-0.249977111117893"/>
        <bgColor indexed="64"/>
      </patternFill>
    </fill>
    <fill>
      <patternFill patternType="solid">
        <fgColor theme="7" tint="0.39997558519241921"/>
        <bgColor indexed="64"/>
      </patternFill>
    </fill>
    <fill>
      <patternFill patternType="solid">
        <fgColor theme="0" tint="-4.9989318521683403E-2"/>
        <bgColor indexed="64"/>
      </patternFill>
    </fill>
    <fill>
      <patternFill patternType="solid">
        <fgColor theme="3" tint="0.79998168889431442"/>
        <bgColor indexed="64"/>
      </patternFill>
    </fill>
    <fill>
      <patternFill patternType="solid">
        <fgColor theme="5" tint="-0.249977111117893"/>
        <bgColor indexed="64"/>
      </patternFill>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s>
  <cellStyleXfs count="7">
    <xf numFmtId="0" fontId="0" fillId="0" borderId="0"/>
    <xf numFmtId="9" fontId="3" fillId="0" borderId="0" applyFont="0" applyFill="0" applyBorder="0" applyAlignment="0" applyProtection="0"/>
    <xf numFmtId="0" fontId="10" fillId="0" borderId="0"/>
    <xf numFmtId="0" fontId="3" fillId="0" borderId="0"/>
    <xf numFmtId="0" fontId="3" fillId="0" borderId="0"/>
    <xf numFmtId="0" fontId="3" fillId="0" borderId="0"/>
    <xf numFmtId="0" fontId="3" fillId="0" borderId="0"/>
  </cellStyleXfs>
  <cellXfs count="325">
    <xf numFmtId="0" fontId="0" fillId="0" borderId="0" xfId="0"/>
    <xf numFmtId="2" fontId="0" fillId="0" borderId="1" xfId="0" applyNumberFormat="1" applyBorder="1" applyAlignment="1">
      <alignment vertical="center"/>
    </xf>
    <xf numFmtId="0" fontId="2" fillId="0" borderId="0" xfId="0" applyFont="1" applyFill="1" applyBorder="1" applyAlignment="1">
      <alignment horizontal="center" vertical="top" wrapText="1"/>
    </xf>
    <xf numFmtId="0" fontId="0" fillId="0" borderId="0" xfId="0" applyFill="1" applyBorder="1" applyAlignment="1">
      <alignment vertical="top"/>
    </xf>
    <xf numFmtId="0" fontId="0" fillId="0" borderId="0" xfId="0" applyFill="1" applyBorder="1" applyAlignment="1">
      <alignment horizontal="center" vertical="top"/>
    </xf>
    <xf numFmtId="2" fontId="0" fillId="0" borderId="0" xfId="0" applyNumberFormat="1" applyFill="1" applyBorder="1" applyAlignment="1">
      <alignment horizontal="center" vertical="top" wrapText="1"/>
    </xf>
    <xf numFmtId="0" fontId="2" fillId="0" borderId="0" xfId="0" applyFont="1" applyFill="1" applyBorder="1" applyAlignment="1">
      <alignment vertical="top" wrapText="1"/>
    </xf>
    <xf numFmtId="2" fontId="0" fillId="0" borderId="0" xfId="0" applyNumberFormat="1" applyFill="1" applyBorder="1" applyAlignment="1">
      <alignment vertical="top" wrapText="1"/>
    </xf>
    <xf numFmtId="0" fontId="6" fillId="0" borderId="0" xfId="0" applyFont="1" applyAlignment="1">
      <alignment horizontal="center" vertical="center"/>
    </xf>
    <xf numFmtId="0" fontId="9" fillId="0" borderId="0" xfId="0" applyFont="1" applyAlignment="1">
      <alignment horizontal="center" vertical="center"/>
    </xf>
    <xf numFmtId="0" fontId="9" fillId="0" borderId="1" xfId="0" applyFont="1" applyBorder="1" applyAlignment="1">
      <alignment horizont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0" xfId="0" applyFont="1" applyAlignment="1">
      <alignment horizontal="center"/>
    </xf>
    <xf numFmtId="0" fontId="9" fillId="0" borderId="0" xfId="0" applyFont="1" applyAlignment="1">
      <alignment horizontal="center" vertical="center" wrapText="1"/>
    </xf>
    <xf numFmtId="0" fontId="7" fillId="6" borderId="1" xfId="0" applyFont="1" applyFill="1" applyBorder="1" applyAlignment="1">
      <alignment horizontal="center" vertical="center" wrapText="1"/>
    </xf>
    <xf numFmtId="0" fontId="7" fillId="11" borderId="1" xfId="0" applyFont="1" applyFill="1" applyBorder="1" applyAlignment="1">
      <alignment horizontal="center" vertical="center" wrapText="1"/>
    </xf>
    <xf numFmtId="0" fontId="9" fillId="0" borderId="0" xfId="0" applyFont="1" applyAlignment="1">
      <alignment vertical="center"/>
    </xf>
    <xf numFmtId="0" fontId="9" fillId="0" borderId="1" xfId="0" applyFont="1" applyBorder="1" applyAlignment="1">
      <alignment horizontal="left" vertical="center"/>
    </xf>
    <xf numFmtId="0" fontId="7" fillId="18" borderId="1" xfId="0" applyFont="1" applyFill="1" applyBorder="1" applyAlignment="1">
      <alignment horizontal="center" vertical="center"/>
    </xf>
    <xf numFmtId="0" fontId="9" fillId="0" borderId="0" xfId="0" applyFont="1" applyAlignment="1">
      <alignment horizontal="left" vertical="center"/>
    </xf>
    <xf numFmtId="0" fontId="9" fillId="0" borderId="1" xfId="0" applyFont="1" applyBorder="1" applyAlignment="1">
      <alignment horizontal="left" vertical="center" wrapText="1"/>
    </xf>
    <xf numFmtId="0" fontId="9" fillId="0" borderId="1" xfId="0" applyFont="1" applyBorder="1" applyAlignment="1">
      <alignment vertical="center" wrapText="1"/>
    </xf>
    <xf numFmtId="0" fontId="9" fillId="0" borderId="1" xfId="0" applyFont="1" applyBorder="1" applyAlignment="1">
      <alignment horizontal="left" vertical="top" wrapText="1"/>
    </xf>
    <xf numFmtId="0" fontId="7" fillId="0" borderId="0" xfId="0" applyFont="1" applyAlignment="1">
      <alignment horizontal="center" vertical="center"/>
    </xf>
    <xf numFmtId="0" fontId="11" fillId="0" borderId="0" xfId="2" applyFont="1" applyAlignment="1">
      <alignment horizontal="center" vertical="center"/>
    </xf>
    <xf numFmtId="0" fontId="0" fillId="0" borderId="0" xfId="0" applyAlignment="1">
      <alignment horizontal="left" vertical="top"/>
    </xf>
    <xf numFmtId="0" fontId="0" fillId="0" borderId="1" xfId="0" applyBorder="1"/>
    <xf numFmtId="0" fontId="7" fillId="18" borderId="1" xfId="0" applyFont="1" applyFill="1" applyBorder="1" applyAlignment="1">
      <alignment horizontal="center" vertical="center" wrapText="1"/>
    </xf>
    <xf numFmtId="0" fontId="7" fillId="18" borderId="1" xfId="0" applyFont="1" applyFill="1" applyBorder="1" applyAlignment="1">
      <alignment horizontal="left" vertical="center" wrapText="1"/>
    </xf>
    <xf numFmtId="0" fontId="9" fillId="0" borderId="1" xfId="0" applyFont="1" applyBorder="1" applyAlignment="1">
      <alignment horizontal="center" vertical="center"/>
    </xf>
    <xf numFmtId="0" fontId="7" fillId="17" borderId="1" xfId="0" applyFont="1" applyFill="1" applyBorder="1" applyAlignment="1">
      <alignment horizontal="center" vertical="center" wrapText="1"/>
    </xf>
    <xf numFmtId="0" fontId="7" fillId="5" borderId="1" xfId="0" applyFont="1" applyFill="1" applyBorder="1" applyAlignment="1">
      <alignment horizontal="center" vertical="center" wrapText="1"/>
    </xf>
    <xf numFmtId="0" fontId="0" fillId="0" borderId="0" xfId="0" applyAlignment="1" applyProtection="1">
      <alignment vertical="center"/>
    </xf>
    <xf numFmtId="0" fontId="1" fillId="0" borderId="1" xfId="0" applyFont="1" applyBorder="1" applyAlignment="1" applyProtection="1">
      <alignment vertical="center"/>
    </xf>
    <xf numFmtId="0" fontId="0" fillId="0" borderId="0" xfId="0" applyAlignment="1" applyProtection="1">
      <alignment horizontal="center" vertical="top"/>
    </xf>
    <xf numFmtId="0" fontId="0" fillId="0" borderId="0" xfId="0" applyNumberFormat="1" applyAlignment="1" applyProtection="1">
      <alignment horizontal="center" vertical="center"/>
    </xf>
    <xf numFmtId="0" fontId="0" fillId="0" borderId="0" xfId="0" applyAlignment="1" applyProtection="1">
      <alignment horizontal="center" vertical="center"/>
    </xf>
    <xf numFmtId="9" fontId="0" fillId="0" borderId="1" xfId="1" applyFont="1" applyBorder="1" applyAlignment="1" applyProtection="1">
      <alignment horizontal="right" vertical="center"/>
    </xf>
    <xf numFmtId="2" fontId="0" fillId="0" borderId="1" xfId="0" applyNumberFormat="1" applyBorder="1" applyAlignment="1" applyProtection="1">
      <alignment vertical="center"/>
    </xf>
    <xf numFmtId="0" fontId="4" fillId="0" borderId="0" xfId="0" applyFont="1" applyFill="1" applyBorder="1" applyAlignment="1" applyProtection="1">
      <alignment horizontal="center" vertical="center" wrapText="1"/>
    </xf>
    <xf numFmtId="0" fontId="5" fillId="0" borderId="0" xfId="0" applyFont="1" applyAlignment="1" applyProtection="1">
      <alignment horizontal="center" vertical="center" wrapText="1"/>
    </xf>
    <xf numFmtId="0" fontId="0" fillId="0" borderId="0" xfId="0" applyAlignment="1" applyProtection="1">
      <alignment vertical="top"/>
    </xf>
    <xf numFmtId="0" fontId="0" fillId="0" borderId="0" xfId="0" applyNumberFormat="1" applyAlignment="1" applyProtection="1">
      <alignment horizontal="center" vertical="top"/>
    </xf>
    <xf numFmtId="0" fontId="9" fillId="0" borderId="0" xfId="0" applyFont="1" applyFill="1" applyAlignment="1">
      <alignment horizontal="center" vertical="center" wrapText="1"/>
    </xf>
    <xf numFmtId="0" fontId="7" fillId="18" borderId="1" xfId="0" applyFont="1" applyFill="1" applyBorder="1" applyAlignment="1">
      <alignment vertical="center"/>
    </xf>
    <xf numFmtId="0" fontId="7" fillId="18" borderId="1" xfId="0" applyFont="1" applyFill="1" applyBorder="1" applyAlignment="1">
      <alignment vertical="center" wrapText="1"/>
    </xf>
    <xf numFmtId="0" fontId="9" fillId="0"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12" borderId="1" xfId="0" applyFont="1" applyFill="1" applyBorder="1" applyAlignment="1">
      <alignment horizontal="center" vertical="center" wrapText="1"/>
    </xf>
    <xf numFmtId="0" fontId="7" fillId="12" borderId="1" xfId="0" applyFont="1" applyFill="1" applyBorder="1" applyAlignment="1">
      <alignment horizontal="center" vertical="center"/>
    </xf>
    <xf numFmtId="0" fontId="7" fillId="12" borderId="1" xfId="0" applyFont="1" applyFill="1" applyBorder="1" applyAlignment="1">
      <alignment horizontal="left" vertical="center"/>
    </xf>
    <xf numFmtId="0" fontId="7" fillId="12" borderId="3" xfId="0" applyFont="1" applyFill="1" applyBorder="1" applyAlignment="1">
      <alignment horizontal="center" vertical="center"/>
    </xf>
    <xf numFmtId="0" fontId="7" fillId="12" borderId="3" xfId="0" applyFont="1" applyFill="1" applyBorder="1" applyAlignment="1">
      <alignment horizontal="left" vertical="center"/>
    </xf>
    <xf numFmtId="0" fontId="7" fillId="18" borderId="3" xfId="0" applyFont="1" applyFill="1" applyBorder="1" applyAlignment="1">
      <alignment horizontal="center" vertical="center" wrapText="1"/>
    </xf>
    <xf numFmtId="0" fontId="7" fillId="0" borderId="0"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0" xfId="0" applyFont="1" applyFill="1" applyAlignment="1">
      <alignment horizontal="center" vertical="center"/>
    </xf>
    <xf numFmtId="0" fontId="7" fillId="0" borderId="0" xfId="0" applyFont="1" applyFill="1" applyAlignment="1">
      <alignment horizontal="center" vertical="center"/>
    </xf>
    <xf numFmtId="0" fontId="12" fillId="18" borderId="2" xfId="0" applyFont="1" applyFill="1" applyBorder="1" applyAlignment="1">
      <alignment horizontal="center" vertical="center" wrapText="1"/>
    </xf>
    <xf numFmtId="0" fontId="13" fillId="0" borderId="0" xfId="0" applyFont="1" applyAlignment="1">
      <alignment horizontal="center" vertical="center" wrapText="1"/>
    </xf>
    <xf numFmtId="0" fontId="0" fillId="0" borderId="0" xfId="0" applyFill="1"/>
    <xf numFmtId="0" fontId="9" fillId="0" borderId="1" xfId="0" applyFont="1" applyFill="1" applyBorder="1" applyAlignment="1">
      <alignment vertical="center" wrapText="1"/>
    </xf>
    <xf numFmtId="0" fontId="9" fillId="0" borderId="1" xfId="0" applyFont="1" applyBorder="1" applyAlignment="1">
      <alignment horizontal="left" wrapText="1"/>
    </xf>
    <xf numFmtId="0" fontId="9" fillId="0" borderId="1" xfId="0" applyFont="1" applyBorder="1" applyAlignment="1">
      <alignment horizontal="left"/>
    </xf>
    <xf numFmtId="0" fontId="7" fillId="19" borderId="1" xfId="0" applyFont="1" applyFill="1" applyBorder="1" applyAlignment="1">
      <alignment horizontal="center" vertical="center"/>
    </xf>
    <xf numFmtId="0" fontId="7" fillId="19" borderId="1" xfId="0" applyFont="1" applyFill="1" applyBorder="1" applyAlignment="1">
      <alignment horizontal="center" vertical="center" wrapText="1"/>
    </xf>
    <xf numFmtId="0" fontId="7" fillId="19" borderId="4" xfId="0" applyFont="1" applyFill="1" applyBorder="1" applyAlignment="1">
      <alignment horizontal="center" vertical="center"/>
    </xf>
    <xf numFmtId="0" fontId="9" fillId="0" borderId="4" xfId="0" applyFont="1" applyBorder="1" applyAlignment="1">
      <alignment horizontal="center"/>
    </xf>
    <xf numFmtId="0" fontId="7" fillId="19" borderId="1" xfId="0" applyFont="1" applyFill="1" applyBorder="1" applyAlignment="1">
      <alignment horizontal="left" vertical="center" wrapText="1"/>
    </xf>
    <xf numFmtId="0" fontId="7" fillId="19" borderId="1" xfId="0" applyFont="1" applyFill="1" applyBorder="1" applyAlignment="1">
      <alignment horizontal="left" vertical="center"/>
    </xf>
    <xf numFmtId="0" fontId="1" fillId="2" borderId="1" xfId="0" applyFont="1" applyFill="1" applyBorder="1" applyAlignment="1" applyProtection="1">
      <alignment horizontal="center" vertical="center" wrapText="1"/>
    </xf>
    <xf numFmtId="0" fontId="1" fillId="6" borderId="2" xfId="0" applyFont="1" applyFill="1" applyBorder="1" applyAlignment="1" applyProtection="1">
      <alignment horizontal="center" vertical="center" wrapText="1"/>
    </xf>
    <xf numFmtId="0" fontId="1" fillId="6" borderId="1" xfId="0" applyFont="1" applyFill="1" applyBorder="1" applyAlignment="1" applyProtection="1">
      <alignment horizontal="center" vertical="center" wrapText="1"/>
    </xf>
    <xf numFmtId="0" fontId="0" fillId="0" borderId="1" xfId="0" applyFill="1" applyBorder="1"/>
    <xf numFmtId="0" fontId="4" fillId="8" borderId="2" xfId="0" applyFont="1" applyFill="1" applyBorder="1" applyAlignment="1" applyProtection="1">
      <alignment horizontal="center" vertical="center" wrapText="1"/>
    </xf>
    <xf numFmtId="0" fontId="1" fillId="0" borderId="0" xfId="0" applyFont="1" applyFill="1" applyBorder="1" applyAlignment="1" applyProtection="1">
      <alignment vertical="center"/>
    </xf>
    <xf numFmtId="0" fontId="4" fillId="0" borderId="0" xfId="0" applyFont="1" applyFill="1" applyBorder="1" applyAlignment="1" applyProtection="1">
      <alignment vertical="center" wrapText="1"/>
    </xf>
    <xf numFmtId="0" fontId="4" fillId="0" borderId="0" xfId="0" applyFont="1" applyAlignment="1" applyProtection="1">
      <alignment vertical="center"/>
    </xf>
    <xf numFmtId="0" fontId="4" fillId="8" borderId="1" xfId="0" applyFont="1" applyFill="1" applyBorder="1" applyAlignment="1" applyProtection="1">
      <alignment horizontal="center" vertical="center" wrapText="1"/>
    </xf>
    <xf numFmtId="0" fontId="4" fillId="12" borderId="1" xfId="0" applyNumberFormat="1" applyFont="1" applyFill="1" applyBorder="1" applyAlignment="1" applyProtection="1">
      <alignment horizontal="center" vertical="center" wrapText="1"/>
    </xf>
    <xf numFmtId="0" fontId="4" fillId="12" borderId="1" xfId="0" applyFont="1" applyFill="1" applyBorder="1" applyAlignment="1" applyProtection="1">
      <alignment horizontal="center" vertical="center" wrapText="1"/>
    </xf>
    <xf numFmtId="0" fontId="4" fillId="4" borderId="1" xfId="0" applyFont="1" applyFill="1" applyBorder="1" applyAlignment="1" applyProtection="1">
      <alignment horizontal="center" vertical="center" wrapText="1"/>
    </xf>
    <xf numFmtId="0" fontId="4" fillId="10" borderId="1" xfId="0" applyNumberFormat="1" applyFont="1" applyFill="1" applyBorder="1" applyAlignment="1" applyProtection="1">
      <alignment horizontal="center" vertical="center" wrapText="1"/>
    </xf>
    <xf numFmtId="0" fontId="4" fillId="10" borderId="1" xfId="0" applyFont="1" applyFill="1" applyBorder="1" applyAlignment="1" applyProtection="1">
      <alignment horizontal="center" vertical="center" wrapText="1"/>
    </xf>
    <xf numFmtId="0" fontId="15" fillId="0" borderId="1" xfId="0" applyFont="1" applyBorder="1" applyAlignment="1" applyProtection="1">
      <alignment wrapText="1"/>
    </xf>
    <xf numFmtId="0" fontId="15" fillId="0" borderId="1" xfId="0" applyFont="1" applyBorder="1" applyAlignment="1" applyProtection="1">
      <alignment horizontal="center"/>
    </xf>
    <xf numFmtId="0" fontId="2" fillId="0" borderId="1" xfId="0" applyFont="1" applyFill="1" applyBorder="1" applyAlignment="1" applyProtection="1">
      <alignment horizontal="center" vertical="top" wrapText="1"/>
    </xf>
    <xf numFmtId="0" fontId="0" fillId="0" borderId="1" xfId="0" applyFill="1" applyBorder="1" applyAlignment="1" applyProtection="1">
      <alignment horizontal="center" vertical="top"/>
    </xf>
    <xf numFmtId="0" fontId="0" fillId="0" borderId="1" xfId="0" applyNumberFormat="1" applyFill="1" applyBorder="1" applyAlignment="1" applyProtection="1">
      <alignment horizontal="center" vertical="top"/>
    </xf>
    <xf numFmtId="2" fontId="0" fillId="0" borderId="1" xfId="0" applyNumberFormat="1" applyFill="1" applyBorder="1" applyAlignment="1" applyProtection="1">
      <alignment horizontal="center" vertical="top"/>
    </xf>
    <xf numFmtId="2" fontId="0" fillId="0" borderId="1" xfId="0" applyNumberFormat="1" applyFill="1" applyBorder="1" applyAlignment="1" applyProtection="1">
      <alignment horizontal="center" vertical="top" wrapText="1"/>
    </xf>
    <xf numFmtId="0" fontId="0" fillId="0" borderId="0" xfId="0" applyFill="1" applyBorder="1" applyAlignment="1" applyProtection="1">
      <alignment vertical="top"/>
    </xf>
    <xf numFmtId="2" fontId="0" fillId="0" borderId="0" xfId="0" applyNumberFormat="1" applyFill="1" applyBorder="1" applyAlignment="1" applyProtection="1">
      <alignment vertical="top" wrapText="1"/>
    </xf>
    <xf numFmtId="2" fontId="0" fillId="0" borderId="0" xfId="0" applyNumberFormat="1" applyFill="1" applyBorder="1" applyAlignment="1" applyProtection="1">
      <alignment horizontal="center" vertical="top" wrapText="1"/>
    </xf>
    <xf numFmtId="164" fontId="16" fillId="0" borderId="1" xfId="0" applyNumberFormat="1" applyFont="1" applyFill="1" applyBorder="1" applyAlignment="1" applyProtection="1">
      <alignment horizontal="center" vertical="center" wrapText="1"/>
    </xf>
    <xf numFmtId="0" fontId="2" fillId="0" borderId="0" xfId="0" applyFont="1" applyFill="1" applyBorder="1" applyAlignment="1" applyProtection="1">
      <alignment vertical="top" wrapText="1"/>
    </xf>
    <xf numFmtId="0" fontId="2" fillId="0" borderId="0" xfId="0" applyFont="1" applyFill="1" applyBorder="1" applyAlignment="1" applyProtection="1">
      <alignment horizontal="center" vertical="top" wrapText="1"/>
    </xf>
    <xf numFmtId="164" fontId="0" fillId="0" borderId="1" xfId="0" applyNumberFormat="1" applyFill="1" applyBorder="1" applyAlignment="1" applyProtection="1">
      <alignment horizontal="center" vertical="center"/>
    </xf>
    <xf numFmtId="164" fontId="0" fillId="0" borderId="1" xfId="0" applyNumberFormat="1" applyFill="1" applyBorder="1" applyAlignment="1" applyProtection="1">
      <alignment horizontal="center" vertical="top"/>
    </xf>
    <xf numFmtId="0" fontId="15" fillId="14" borderId="1" xfId="0" applyFont="1" applyFill="1" applyBorder="1" applyAlignment="1" applyProtection="1">
      <alignment horizontal="left" vertical="top" wrapText="1"/>
    </xf>
    <xf numFmtId="0" fontId="17" fillId="0" borderId="1" xfId="0" applyFont="1" applyFill="1" applyBorder="1" applyAlignment="1" applyProtection="1">
      <alignment horizontal="center" vertical="center"/>
    </xf>
    <xf numFmtId="0" fontId="15" fillId="0" borderId="1" xfId="0" applyFont="1" applyBorder="1" applyProtection="1"/>
    <xf numFmtId="0" fontId="15" fillId="0" borderId="1" xfId="0" applyFont="1" applyBorder="1" applyAlignment="1" applyProtection="1">
      <alignment vertical="top" wrapText="1"/>
    </xf>
    <xf numFmtId="0" fontId="15" fillId="0" borderId="1" xfId="0" applyFont="1" applyFill="1" applyBorder="1" applyAlignment="1" applyProtection="1">
      <alignment horizontal="center" vertical="top" wrapText="1"/>
    </xf>
    <xf numFmtId="164" fontId="17" fillId="0" borderId="1" xfId="0" applyNumberFormat="1" applyFont="1" applyFill="1" applyBorder="1" applyAlignment="1" applyProtection="1">
      <alignment horizontal="center" vertical="center"/>
    </xf>
    <xf numFmtId="0" fontId="0" fillId="0" borderId="0" xfId="0" applyFill="1" applyAlignment="1" applyProtection="1">
      <alignment vertical="top"/>
    </xf>
    <xf numFmtId="0" fontId="0" fillId="0" borderId="0" xfId="0" applyFill="1" applyBorder="1" applyAlignment="1" applyProtection="1">
      <alignment horizontal="center" vertical="top"/>
    </xf>
    <xf numFmtId="0" fontId="0" fillId="0" borderId="0" xfId="0" applyNumberFormat="1" applyFill="1" applyAlignment="1" applyProtection="1">
      <alignment horizontal="center" vertical="top"/>
    </xf>
    <xf numFmtId="0" fontId="0" fillId="0" borderId="0" xfId="0" applyFill="1" applyAlignment="1" applyProtection="1">
      <alignment horizontal="center" vertical="top"/>
    </xf>
    <xf numFmtId="2" fontId="0" fillId="0" borderId="0" xfId="0" applyNumberFormat="1" applyFill="1" applyBorder="1" applyAlignment="1" applyProtection="1">
      <alignment vertical="top"/>
    </xf>
    <xf numFmtId="2" fontId="0" fillId="0" borderId="0" xfId="0" applyNumberFormat="1" applyFill="1" applyAlignment="1" applyProtection="1">
      <alignment horizontal="center" vertical="top"/>
    </xf>
    <xf numFmtId="2" fontId="0" fillId="0" borderId="0" xfId="0" applyNumberFormat="1" applyAlignment="1" applyProtection="1">
      <alignment horizontal="center" vertical="top"/>
    </xf>
    <xf numFmtId="0" fontId="0" fillId="0" borderId="0" xfId="0" applyAlignment="1">
      <alignment vertical="center"/>
    </xf>
    <xf numFmtId="0" fontId="1" fillId="0" borderId="1" xfId="0" applyFont="1" applyBorder="1" applyAlignment="1">
      <alignment vertical="center"/>
    </xf>
    <xf numFmtId="0" fontId="0" fillId="0" borderId="0" xfId="0" applyAlignment="1">
      <alignment horizontal="center" vertical="top"/>
    </xf>
    <xf numFmtId="0" fontId="0" fillId="0" borderId="0" xfId="0" applyAlignment="1">
      <alignment horizontal="center" vertical="center"/>
    </xf>
    <xf numFmtId="9" fontId="0" fillId="0" borderId="1" xfId="1" applyFont="1" applyBorder="1" applyAlignment="1">
      <alignment vertical="center"/>
    </xf>
    <xf numFmtId="0" fontId="1" fillId="0" borderId="0" xfId="0" applyFont="1" applyFill="1" applyBorder="1" applyAlignment="1">
      <alignment vertical="center"/>
    </xf>
    <xf numFmtId="0" fontId="4" fillId="7" borderId="1" xfId="0" applyFont="1" applyFill="1" applyBorder="1" applyAlignment="1">
      <alignment horizontal="center" vertical="center"/>
    </xf>
    <xf numFmtId="0" fontId="4" fillId="0" borderId="0" xfId="0" applyFont="1" applyFill="1" applyBorder="1" applyAlignment="1">
      <alignment vertical="center" wrapText="1"/>
    </xf>
    <xf numFmtId="0" fontId="4" fillId="0" borderId="0" xfId="0" applyFont="1" applyFill="1" applyBorder="1" applyAlignment="1">
      <alignment horizontal="center" vertical="center" wrapText="1"/>
    </xf>
    <xf numFmtId="0" fontId="4" fillId="0" borderId="0" xfId="0" applyFont="1" applyAlignment="1">
      <alignment vertical="center"/>
    </xf>
    <xf numFmtId="0" fontId="4" fillId="8" borderId="1" xfId="0" applyFont="1" applyFill="1" applyBorder="1" applyAlignment="1">
      <alignment horizontal="center" vertical="center" wrapText="1"/>
    </xf>
    <xf numFmtId="0" fontId="4" fillId="12" borderId="1" xfId="0" applyFont="1" applyFill="1" applyBorder="1" applyAlignment="1">
      <alignment horizontal="center" vertical="center" wrapText="1"/>
    </xf>
    <xf numFmtId="0" fontId="4" fillId="4" borderId="1" xfId="0" applyFont="1" applyFill="1" applyBorder="1" applyAlignment="1">
      <alignment horizontal="center" vertical="center" wrapText="1"/>
    </xf>
    <xf numFmtId="0" fontId="4" fillId="10" borderId="1" xfId="0" applyFont="1" applyFill="1" applyBorder="1" applyAlignment="1">
      <alignment horizontal="center" vertical="center" wrapText="1"/>
    </xf>
    <xf numFmtId="0" fontId="5" fillId="0" borderId="0" xfId="0" applyFont="1" applyAlignment="1">
      <alignment horizontal="center" vertical="center" wrapText="1"/>
    </xf>
    <xf numFmtId="0" fontId="15" fillId="0" borderId="1" xfId="0" applyFont="1" applyBorder="1"/>
    <xf numFmtId="0" fontId="0" fillId="0" borderId="1" xfId="0" applyFill="1" applyBorder="1" applyAlignment="1">
      <alignment vertical="top"/>
    </xf>
    <xf numFmtId="0" fontId="0" fillId="0" borderId="1" xfId="0" applyFill="1" applyBorder="1" applyAlignment="1">
      <alignment horizontal="center" vertical="top"/>
    </xf>
    <xf numFmtId="0" fontId="15" fillId="0" borderId="1" xfId="0" applyFont="1" applyBorder="1" applyAlignment="1">
      <alignment horizontal="center" vertical="center"/>
    </xf>
    <xf numFmtId="0" fontId="15" fillId="0" borderId="1" xfId="0" applyFont="1" applyBorder="1" applyAlignment="1">
      <alignment horizontal="center" vertical="center"/>
    </xf>
    <xf numFmtId="0" fontId="4" fillId="7"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top"/>
    </xf>
    <xf numFmtId="0" fontId="15" fillId="0" borderId="2" xfId="0" applyFont="1" applyFill="1" applyBorder="1" applyAlignment="1" applyProtection="1">
      <alignment horizontal="center" vertical="top"/>
    </xf>
    <xf numFmtId="0" fontId="0" fillId="0" borderId="1" xfId="0" applyFill="1" applyBorder="1" applyAlignment="1" applyProtection="1">
      <alignment horizontal="center" vertical="top" wrapText="1"/>
    </xf>
    <xf numFmtId="0" fontId="15" fillId="0" borderId="1" xfId="0" applyFont="1" applyBorder="1" applyAlignment="1" applyProtection="1">
      <alignment horizontal="center" vertical="center"/>
    </xf>
    <xf numFmtId="0" fontId="15" fillId="0" borderId="2" xfId="0" applyFont="1" applyBorder="1" applyAlignment="1" applyProtection="1">
      <alignment horizontal="center" vertical="center"/>
    </xf>
    <xf numFmtId="0" fontId="0" fillId="0" borderId="1" xfId="0" applyBorder="1" applyAlignment="1" applyProtection="1">
      <alignment horizontal="center" vertical="center" wrapText="1"/>
    </xf>
    <xf numFmtId="0" fontId="0" fillId="0" borderId="0" xfId="0" applyFill="1" applyBorder="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vertical="center"/>
    </xf>
    <xf numFmtId="0" fontId="1" fillId="0" borderId="1" xfId="0" applyFont="1" applyFill="1" applyBorder="1" applyAlignment="1" applyProtection="1">
      <alignment vertical="center"/>
    </xf>
    <xf numFmtId="0" fontId="0" fillId="0" borderId="1" xfId="0" applyFill="1" applyBorder="1" applyAlignment="1" applyProtection="1">
      <alignment vertical="center"/>
    </xf>
    <xf numFmtId="0" fontId="0" fillId="0" borderId="0" xfId="0" applyNumberFormat="1" applyFill="1" applyAlignment="1" applyProtection="1">
      <alignment horizontal="center" vertical="center"/>
    </xf>
    <xf numFmtId="0" fontId="15" fillId="0" borderId="1" xfId="0" applyFont="1" applyFill="1" applyBorder="1" applyAlignment="1" applyProtection="1">
      <alignment horizontal="center"/>
    </xf>
    <xf numFmtId="2" fontId="15" fillId="0" borderId="1" xfId="0" applyNumberFormat="1" applyFont="1" applyBorder="1" applyAlignment="1" applyProtection="1">
      <alignment horizontal="center" vertical="center"/>
    </xf>
    <xf numFmtId="2" fontId="15" fillId="0" borderId="3" xfId="0" applyNumberFormat="1" applyFont="1" applyBorder="1" applyAlignment="1" applyProtection="1">
      <alignment vertical="center"/>
    </xf>
    <xf numFmtId="2" fontId="15" fillId="0" borderId="2" xfId="0" applyNumberFormat="1" applyFont="1" applyBorder="1" applyAlignment="1" applyProtection="1">
      <alignment horizontal="center" vertical="center"/>
    </xf>
    <xf numFmtId="2" fontId="0" fillId="0" borderId="1" xfId="0" applyNumberFormat="1" applyBorder="1" applyAlignment="1" applyProtection="1">
      <alignment horizontal="center" vertical="center" wrapText="1"/>
    </xf>
    <xf numFmtId="2" fontId="15" fillId="0" borderId="1" xfId="0" applyNumberFormat="1" applyFont="1" applyFill="1" applyBorder="1" applyAlignment="1" applyProtection="1">
      <alignment horizontal="center" vertical="center"/>
    </xf>
    <xf numFmtId="0" fontId="1" fillId="11" borderId="2" xfId="0" applyFont="1" applyFill="1" applyBorder="1" applyAlignment="1">
      <alignment horizontal="center" vertical="center" wrapText="1"/>
    </xf>
    <xf numFmtId="0" fontId="1" fillId="11" borderId="1" xfId="0" applyFont="1" applyFill="1" applyBorder="1" applyAlignment="1" applyProtection="1">
      <alignment horizontal="center" vertical="center" wrapText="1"/>
    </xf>
    <xf numFmtId="0" fontId="4" fillId="11" borderId="1" xfId="0" applyFont="1" applyFill="1" applyBorder="1" applyAlignment="1">
      <alignment horizontal="center" vertical="center" wrapText="1"/>
    </xf>
    <xf numFmtId="0" fontId="1" fillId="11" borderId="1" xfId="0" applyFont="1" applyFill="1" applyBorder="1" applyAlignment="1">
      <alignment horizontal="center" vertical="center"/>
    </xf>
    <xf numFmtId="2" fontId="15" fillId="0" borderId="1" xfId="0" applyNumberFormat="1" applyFont="1" applyBorder="1" applyAlignment="1" applyProtection="1">
      <alignment vertical="center"/>
    </xf>
    <xf numFmtId="0" fontId="0" fillId="0" borderId="0" xfId="0" applyFill="1" applyAlignment="1">
      <alignment vertical="center"/>
    </xf>
    <xf numFmtId="0" fontId="1" fillId="0" borderId="1" xfId="0" applyFont="1" applyFill="1" applyBorder="1" applyAlignment="1">
      <alignment vertical="center"/>
    </xf>
    <xf numFmtId="0" fontId="0" fillId="0" borderId="1" xfId="0" applyFill="1" applyBorder="1" applyAlignment="1">
      <alignment vertical="center"/>
    </xf>
    <xf numFmtId="0" fontId="0" fillId="0" borderId="0" xfId="0" applyFill="1" applyAlignment="1">
      <alignment horizontal="center" vertical="top"/>
    </xf>
    <xf numFmtId="0" fontId="0" fillId="0" borderId="0" xfId="0" applyFill="1" applyAlignment="1">
      <alignment horizontal="center" vertical="center"/>
    </xf>
    <xf numFmtId="0" fontId="9" fillId="21" borderId="1" xfId="0" applyFont="1" applyFill="1" applyBorder="1" applyAlignment="1">
      <alignment horizontal="left" wrapText="1"/>
    </xf>
    <xf numFmtId="0" fontId="19" fillId="0" borderId="1" xfId="4" applyFont="1" applyBorder="1" applyAlignment="1" applyProtection="1">
      <alignment horizontal="left" vertical="center" wrapText="1"/>
      <protection locked="0"/>
    </xf>
    <xf numFmtId="0" fontId="15"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top"/>
    </xf>
    <xf numFmtId="2" fontId="15" fillId="0" borderId="1" xfId="0" applyNumberFormat="1" applyFont="1" applyBorder="1" applyAlignment="1" applyProtection="1">
      <alignment horizontal="center" vertical="center"/>
    </xf>
    <xf numFmtId="0" fontId="15" fillId="0" borderId="1" xfId="0" applyFont="1" applyFill="1" applyBorder="1" applyAlignment="1" applyProtection="1">
      <alignment horizontal="center" vertical="top"/>
    </xf>
    <xf numFmtId="0" fontId="15" fillId="14" borderId="1" xfId="0" applyFont="1" applyFill="1" applyBorder="1" applyAlignment="1" applyProtection="1">
      <alignment horizontal="center" vertical="top" wrapText="1"/>
    </xf>
    <xf numFmtId="0" fontId="15" fillId="21" borderId="1" xfId="0" applyFont="1" applyFill="1" applyBorder="1" applyAlignment="1" applyProtection="1">
      <alignment horizontal="center"/>
    </xf>
    <xf numFmtId="0" fontId="18" fillId="21" borderId="1" xfId="0" applyFont="1" applyFill="1" applyBorder="1" applyAlignment="1" applyProtection="1">
      <alignment horizontal="center"/>
    </xf>
    <xf numFmtId="0" fontId="15" fillId="21" borderId="1" xfId="0" applyFont="1" applyFill="1" applyBorder="1" applyAlignment="1" applyProtection="1">
      <alignment horizontal="center" vertical="center"/>
    </xf>
    <xf numFmtId="2" fontId="15" fillId="21" borderId="10" xfId="0" applyNumberFormat="1" applyFont="1" applyFill="1" applyBorder="1" applyAlignment="1" applyProtection="1">
      <alignment horizontal="center" vertical="center"/>
    </xf>
    <xf numFmtId="0" fontId="18" fillId="21" borderId="1" xfId="0" applyFont="1" applyFill="1" applyBorder="1" applyAlignment="1" applyProtection="1">
      <alignment horizontal="center" vertical="center"/>
    </xf>
    <xf numFmtId="0" fontId="18" fillId="21" borderId="1" xfId="0" applyFont="1" applyFill="1" applyBorder="1" applyAlignment="1" applyProtection="1">
      <alignment horizontal="center" vertical="center" wrapText="1"/>
    </xf>
    <xf numFmtId="0" fontId="15" fillId="21" borderId="1" xfId="0" applyFont="1" applyFill="1" applyBorder="1" applyAlignment="1" applyProtection="1">
      <alignment horizontal="center" wrapText="1"/>
    </xf>
    <xf numFmtId="0" fontId="15" fillId="21" borderId="1" xfId="0" applyFont="1" applyFill="1" applyBorder="1" applyProtection="1"/>
    <xf numFmtId="0" fontId="15" fillId="0" borderId="1" xfId="0" applyFont="1" applyBorder="1" applyAlignment="1" applyProtection="1">
      <alignment vertical="center"/>
    </xf>
    <xf numFmtId="0" fontId="0" fillId="0" borderId="1" xfId="0" applyFill="1" applyBorder="1" applyAlignment="1" applyProtection="1">
      <alignment horizontal="center" vertical="center"/>
    </xf>
    <xf numFmtId="0" fontId="0" fillId="0" borderId="1" xfId="0" applyNumberFormat="1" applyFill="1" applyBorder="1" applyAlignment="1" applyProtection="1">
      <alignment horizontal="center" vertical="center"/>
    </xf>
    <xf numFmtId="0" fontId="2" fillId="0" borderId="0" xfId="0" applyFont="1" applyFill="1" applyBorder="1" applyAlignment="1" applyProtection="1">
      <alignment vertical="center" wrapText="1"/>
    </xf>
    <xf numFmtId="0" fontId="0" fillId="0" borderId="0" xfId="0" applyFill="1" applyBorder="1" applyAlignment="1" applyProtection="1">
      <alignment vertical="center"/>
    </xf>
    <xf numFmtId="0" fontId="2" fillId="0" borderId="0" xfId="0" applyFont="1" applyFill="1" applyBorder="1" applyAlignment="1" applyProtection="1">
      <alignment horizontal="center" vertical="center" wrapText="1"/>
    </xf>
    <xf numFmtId="0" fontId="15" fillId="21" borderId="1" xfId="0" applyFont="1" applyFill="1" applyBorder="1" applyAlignment="1" applyProtection="1">
      <alignment horizontal="center" vertical="center"/>
    </xf>
    <xf numFmtId="1" fontId="0" fillId="0" borderId="1" xfId="0" applyNumberFormat="1" applyFill="1" applyBorder="1" applyAlignment="1" applyProtection="1">
      <alignment horizontal="center" vertical="top"/>
    </xf>
    <xf numFmtId="0" fontId="15" fillId="0" borderId="1" xfId="0" applyFont="1" applyBorder="1" applyAlignment="1" applyProtection="1">
      <alignment vertical="center" wrapText="1"/>
    </xf>
    <xf numFmtId="0" fontId="0" fillId="21" borderId="1" xfId="0"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top"/>
    </xf>
    <xf numFmtId="0" fontId="15" fillId="0" borderId="3" xfId="0" applyFont="1" applyFill="1" applyBorder="1" applyAlignment="1" applyProtection="1">
      <alignment horizontal="center" vertical="top"/>
    </xf>
    <xf numFmtId="2" fontId="15" fillId="0" borderId="2" xfId="0" applyNumberFormat="1" applyFont="1" applyBorder="1" applyAlignment="1" applyProtection="1">
      <alignment horizontal="center" vertical="center"/>
    </xf>
    <xf numFmtId="0" fontId="15" fillId="0" borderId="1" xfId="0" applyFont="1" applyBorder="1" applyAlignment="1" applyProtection="1">
      <alignment horizontal="center" vertical="center"/>
    </xf>
    <xf numFmtId="2" fontId="15" fillId="0" borderId="1" xfId="0" applyNumberFormat="1" applyFont="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top"/>
    </xf>
    <xf numFmtId="0" fontId="15" fillId="0" borderId="1" xfId="0" applyFont="1" applyBorder="1" applyAlignment="1" applyProtection="1">
      <alignment horizontal="center" vertical="center"/>
    </xf>
    <xf numFmtId="2" fontId="15" fillId="0" borderId="1" xfId="0" applyNumberFormat="1" applyFont="1" applyBorder="1" applyAlignment="1" applyProtection="1">
      <alignment horizontal="center" vertical="center"/>
    </xf>
    <xf numFmtId="0" fontId="15" fillId="21" borderId="1" xfId="0" applyFont="1" applyFill="1" applyBorder="1" applyAlignment="1" applyProtection="1">
      <alignment horizontal="center" vertical="center"/>
    </xf>
    <xf numFmtId="0" fontId="9" fillId="0" borderId="1" xfId="0" applyFont="1" applyBorder="1" applyAlignment="1">
      <alignment horizontal="center" vertical="center"/>
    </xf>
    <xf numFmtId="0" fontId="7" fillId="5" borderId="1" xfId="0" applyFont="1" applyFill="1" applyBorder="1" applyAlignment="1">
      <alignment horizontal="center" vertical="center"/>
    </xf>
    <xf numFmtId="0" fontId="7" fillId="17" borderId="1" xfId="0" applyFont="1" applyFill="1" applyBorder="1" applyAlignment="1">
      <alignment horizontal="center" vertical="center"/>
    </xf>
    <xf numFmtId="0" fontId="15" fillId="21" borderId="1" xfId="0" applyFont="1" applyFill="1" applyBorder="1" applyAlignment="1" applyProtection="1">
      <alignment horizontal="center" vertical="center"/>
    </xf>
    <xf numFmtId="0" fontId="9" fillId="0" borderId="1" xfId="0" applyFont="1" applyBorder="1" applyAlignment="1">
      <alignment horizontal="center" wrapText="1"/>
    </xf>
    <xf numFmtId="0" fontId="9" fillId="0" borderId="0" xfId="0" applyFont="1" applyAlignment="1">
      <alignment horizontal="center" wrapText="1"/>
    </xf>
    <xf numFmtId="0" fontId="9" fillId="21" borderId="1" xfId="0" applyFont="1" applyFill="1" applyBorder="1" applyAlignment="1">
      <alignment horizontal="left" vertical="center" wrapText="1"/>
    </xf>
    <xf numFmtId="0" fontId="9" fillId="21" borderId="4" xfId="0" applyFont="1" applyFill="1" applyBorder="1" applyAlignment="1">
      <alignment horizontal="center"/>
    </xf>
    <xf numFmtId="0" fontId="9" fillId="21" borderId="1" xfId="0" applyFont="1" applyFill="1" applyBorder="1" applyAlignment="1">
      <alignment horizontal="center"/>
    </xf>
    <xf numFmtId="0" fontId="0" fillId="21" borderId="1" xfId="0" applyFill="1" applyBorder="1" applyAlignment="1" applyProtection="1">
      <alignment horizontal="center" vertical="top"/>
    </xf>
    <xf numFmtId="0" fontId="15" fillId="21" borderId="1" xfId="0" applyFont="1" applyFill="1" applyBorder="1" applyAlignment="1" applyProtection="1">
      <alignment horizontal="center" vertical="top" wrapText="1"/>
    </xf>
    <xf numFmtId="0" fontId="15" fillId="21" borderId="1" xfId="0" applyFont="1" applyFill="1" applyBorder="1" applyAlignment="1" applyProtection="1">
      <alignment horizontal="left" vertical="top" wrapText="1"/>
    </xf>
    <xf numFmtId="0" fontId="15" fillId="13" borderId="1" xfId="0" applyFont="1" applyFill="1" applyBorder="1" applyAlignment="1" applyProtection="1">
      <alignment horizontal="center" vertical="top" wrapText="1"/>
    </xf>
    <xf numFmtId="0" fontId="15" fillId="0" borderId="1" xfId="0" applyFont="1" applyFill="1" applyBorder="1" applyAlignment="1" applyProtection="1">
      <alignment horizontal="center" vertical="top"/>
    </xf>
    <xf numFmtId="0" fontId="15" fillId="0" borderId="2" xfId="0" applyFont="1" applyBorder="1" applyAlignment="1" applyProtection="1">
      <alignment horizontal="center" vertical="center"/>
    </xf>
    <xf numFmtId="0" fontId="15" fillId="0" borderId="2" xfId="0" applyFont="1" applyFill="1" applyBorder="1" applyAlignment="1" applyProtection="1">
      <alignment horizontal="center" vertical="top"/>
    </xf>
    <xf numFmtId="2" fontId="15" fillId="0" borderId="2" xfId="0" applyNumberFormat="1" applyFont="1" applyBorder="1" applyAlignment="1" applyProtection="1">
      <alignment horizontal="center" vertical="center"/>
    </xf>
    <xf numFmtId="0" fontId="15" fillId="21" borderId="1" xfId="0" applyFont="1" applyFill="1" applyBorder="1" applyAlignment="1" applyProtection="1">
      <alignment horizontal="center" vertical="center"/>
    </xf>
    <xf numFmtId="0" fontId="15" fillId="0" borderId="1" xfId="0" applyFont="1" applyBorder="1" applyAlignment="1">
      <alignment horizontal="center" vertical="center"/>
    </xf>
    <xf numFmtId="0" fontId="15" fillId="0" borderId="1" xfId="0" applyFont="1" applyBorder="1" applyAlignment="1" applyProtection="1">
      <alignment horizontal="center" vertical="center"/>
    </xf>
    <xf numFmtId="0" fontId="15" fillId="21" borderId="1" xfId="0" applyFont="1" applyFill="1" applyBorder="1" applyAlignment="1">
      <alignment horizontal="center"/>
    </xf>
    <xf numFmtId="0" fontId="15" fillId="21" borderId="1" xfId="0" applyFont="1" applyFill="1" applyBorder="1" applyAlignment="1">
      <alignment horizontal="center" vertical="center"/>
    </xf>
    <xf numFmtId="0" fontId="0" fillId="21" borderId="1" xfId="0" applyFill="1" applyBorder="1"/>
    <xf numFmtId="0" fontId="15" fillId="0" borderId="1" xfId="0" applyFont="1" applyBorder="1" applyAlignment="1">
      <alignment vertical="center"/>
    </xf>
    <xf numFmtId="0" fontId="0" fillId="21" borderId="1" xfId="0" applyFill="1" applyBorder="1" applyAlignment="1">
      <alignment vertical="center"/>
    </xf>
    <xf numFmtId="0" fontId="0" fillId="0" borderId="1" xfId="0" applyFill="1" applyBorder="1" applyAlignment="1">
      <alignment horizontal="center" vertical="center"/>
    </xf>
    <xf numFmtId="0" fontId="0" fillId="0" borderId="0" xfId="0" applyFill="1" applyBorder="1" applyAlignment="1">
      <alignment horizontal="center" vertical="center"/>
    </xf>
    <xf numFmtId="0" fontId="0" fillId="0" borderId="1" xfId="0" applyFill="1" applyBorder="1" applyAlignment="1">
      <alignment horizontal="left" vertical="center" wrapText="1"/>
    </xf>
    <xf numFmtId="0" fontId="7" fillId="0" borderId="1" xfId="0" applyFont="1" applyBorder="1" applyAlignment="1">
      <alignment horizontal="center" vertical="center" wrapText="1"/>
    </xf>
    <xf numFmtId="0" fontId="0" fillId="0" borderId="1" xfId="0" applyBorder="1" applyAlignment="1">
      <alignment horizontal="center"/>
    </xf>
    <xf numFmtId="0" fontId="9" fillId="0" borderId="1" xfId="0" applyFont="1" applyBorder="1" applyAlignment="1">
      <alignment horizontal="center" vertical="center"/>
    </xf>
    <xf numFmtId="0" fontId="9" fillId="0" borderId="2" xfId="0" applyFont="1" applyFill="1" applyBorder="1" applyAlignment="1">
      <alignment horizontal="center" vertical="center" wrapText="1"/>
    </xf>
    <xf numFmtId="0" fontId="0" fillId="0" borderId="1" xfId="0" applyBorder="1" applyAlignment="1">
      <alignment horizontal="center" vertical="center"/>
    </xf>
    <xf numFmtId="0" fontId="12" fillId="18" borderId="7" xfId="0" applyFont="1" applyFill="1" applyBorder="1" applyAlignment="1">
      <alignment horizontal="center" vertical="center" wrapText="1"/>
    </xf>
    <xf numFmtId="0" fontId="12" fillId="18" borderId="0" xfId="0" applyFont="1" applyFill="1" applyBorder="1" applyAlignment="1">
      <alignment horizontal="center" vertical="center" wrapText="1"/>
    </xf>
    <xf numFmtId="0" fontId="9" fillId="0" borderId="11"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7" xfId="0" applyFont="1" applyBorder="1" applyAlignment="1">
      <alignment horizontal="center" vertical="center" wrapText="1"/>
    </xf>
    <xf numFmtId="0" fontId="9" fillId="0" borderId="0"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8" xfId="0" applyFont="1" applyBorder="1" applyAlignment="1">
      <alignment horizontal="center" vertical="center" wrapText="1"/>
    </xf>
    <xf numFmtId="0" fontId="9" fillId="0" borderId="9" xfId="0" applyFont="1" applyBorder="1" applyAlignment="1">
      <alignment horizontal="center" vertical="center" wrapText="1"/>
    </xf>
    <xf numFmtId="0" fontId="9" fillId="0" borderId="15" xfId="0" applyFont="1" applyBorder="1" applyAlignment="1">
      <alignment horizontal="center" vertical="center" wrapText="1"/>
    </xf>
    <xf numFmtId="0" fontId="7" fillId="3" borderId="1" xfId="0" applyFont="1" applyFill="1" applyBorder="1" applyAlignment="1">
      <alignment horizontal="center" vertical="center"/>
    </xf>
    <xf numFmtId="0" fontId="8" fillId="16" borderId="1" xfId="0" applyFont="1" applyFill="1" applyBorder="1" applyAlignment="1">
      <alignment horizontal="center" vertical="center"/>
    </xf>
    <xf numFmtId="0" fontId="7" fillId="11" borderId="1" xfId="0" applyFont="1" applyFill="1" applyBorder="1" applyAlignment="1">
      <alignment horizontal="center" vertical="center"/>
    </xf>
    <xf numFmtId="0" fontId="7" fillId="9" borderId="1" xfId="0" applyFont="1" applyFill="1" applyBorder="1" applyAlignment="1">
      <alignment horizontal="center" vertical="center"/>
    </xf>
    <xf numFmtId="0" fontId="7" fillId="17" borderId="4" xfId="0" applyFont="1" applyFill="1" applyBorder="1" applyAlignment="1">
      <alignment horizontal="center" vertical="center"/>
    </xf>
    <xf numFmtId="0" fontId="7" fillId="17" borderId="5" xfId="0" applyFont="1" applyFill="1" applyBorder="1" applyAlignment="1">
      <alignment horizontal="center" vertical="center"/>
    </xf>
    <xf numFmtId="0" fontId="7" fillId="17" borderId="6" xfId="0" applyFont="1" applyFill="1" applyBorder="1" applyAlignment="1">
      <alignment horizontal="center" vertical="center"/>
    </xf>
    <xf numFmtId="0" fontId="7" fillId="17" borderId="1" xfId="0" applyFont="1" applyFill="1" applyBorder="1" applyAlignment="1">
      <alignment horizontal="center" vertical="center"/>
    </xf>
    <xf numFmtId="0" fontId="7" fillId="5" borderId="4" xfId="0" applyFont="1" applyFill="1" applyBorder="1" applyAlignment="1">
      <alignment horizontal="center" vertical="center"/>
    </xf>
    <xf numFmtId="0" fontId="7" fillId="5" borderId="5"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1" xfId="0" applyFont="1" applyFill="1" applyBorder="1" applyAlignment="1">
      <alignment horizontal="center" vertical="center"/>
    </xf>
    <xf numFmtId="0" fontId="7" fillId="18" borderId="8" xfId="0" applyFont="1" applyFill="1" applyBorder="1" applyAlignment="1">
      <alignment horizontal="center" vertical="center" wrapText="1"/>
    </xf>
    <xf numFmtId="0" fontId="7" fillId="18" borderId="9" xfId="0" applyFont="1" applyFill="1" applyBorder="1" applyAlignment="1">
      <alignment horizontal="center" vertical="center" wrapText="1"/>
    </xf>
    <xf numFmtId="0" fontId="9" fillId="0" borderId="1" xfId="0" applyFont="1" applyBorder="1" applyAlignment="1">
      <alignment horizontal="center" vertical="center"/>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7" fillId="18"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5" fillId="0" borderId="2" xfId="0" applyFont="1" applyFill="1" applyBorder="1" applyAlignment="1" applyProtection="1">
      <alignment horizontal="center" vertical="top"/>
    </xf>
    <xf numFmtId="0" fontId="15" fillId="0" borderId="10" xfId="0" applyFont="1" applyFill="1" applyBorder="1" applyAlignment="1" applyProtection="1">
      <alignment horizontal="center" vertical="top"/>
    </xf>
    <xf numFmtId="0" fontId="15" fillId="0" borderId="2" xfId="0" applyFont="1" applyBorder="1" applyAlignment="1" applyProtection="1">
      <alignment horizontal="center" vertical="center"/>
    </xf>
    <xf numFmtId="0" fontId="15" fillId="0" borderId="3" xfId="0" applyFont="1" applyBorder="1" applyAlignment="1" applyProtection="1">
      <alignment horizontal="center" vertical="center"/>
    </xf>
    <xf numFmtId="0" fontId="15" fillId="0" borderId="3" xfId="0" applyFont="1" applyFill="1" applyBorder="1" applyAlignment="1" applyProtection="1">
      <alignment horizontal="center" vertical="top"/>
    </xf>
    <xf numFmtId="0" fontId="15" fillId="0" borderId="10" xfId="0" applyFont="1" applyBorder="1" applyAlignment="1" applyProtection="1">
      <alignment horizontal="center" vertical="center"/>
    </xf>
    <xf numFmtId="2" fontId="15" fillId="0" borderId="2" xfId="0" applyNumberFormat="1" applyFont="1" applyBorder="1" applyAlignment="1" applyProtection="1">
      <alignment horizontal="center" vertical="center"/>
    </xf>
    <xf numFmtId="2" fontId="15" fillId="0" borderId="10" xfId="0" applyNumberFormat="1" applyFont="1" applyBorder="1" applyAlignment="1" applyProtection="1">
      <alignment horizontal="center" vertical="center"/>
    </xf>
    <xf numFmtId="2" fontId="15" fillId="0" borderId="3" xfId="0" applyNumberFormat="1" applyFont="1" applyBorder="1" applyAlignment="1" applyProtection="1">
      <alignment horizontal="center" vertical="center"/>
    </xf>
    <xf numFmtId="0" fontId="19" fillId="0" borderId="2" xfId="4" applyFont="1" applyBorder="1" applyAlignment="1" applyProtection="1">
      <alignment horizontal="left" vertical="center" wrapText="1"/>
      <protection locked="0"/>
    </xf>
    <xf numFmtId="0" fontId="19" fillId="0" borderId="10" xfId="4" applyFont="1" applyBorder="1" applyAlignment="1" applyProtection="1">
      <alignment horizontal="left" vertical="center" wrapText="1"/>
      <protection locked="0"/>
    </xf>
    <xf numFmtId="0" fontId="19" fillId="0" borderId="3" xfId="4" applyFont="1" applyBorder="1" applyAlignment="1" applyProtection="1">
      <alignment horizontal="left" vertical="center" wrapText="1"/>
      <protection locked="0"/>
    </xf>
    <xf numFmtId="0" fontId="15" fillId="0" borderId="1" xfId="0" applyFont="1" applyBorder="1" applyAlignment="1" applyProtection="1">
      <alignment horizontal="center" vertical="center"/>
    </xf>
    <xf numFmtId="2" fontId="15" fillId="0" borderId="1" xfId="0" applyNumberFormat="1" applyFont="1" applyBorder="1" applyAlignment="1" applyProtection="1">
      <alignment horizontal="center" vertical="center"/>
    </xf>
    <xf numFmtId="0" fontId="15" fillId="21" borderId="1" xfId="0" applyFont="1" applyFill="1" applyBorder="1" applyAlignment="1" applyProtection="1">
      <alignment horizontal="center" vertical="center"/>
    </xf>
    <xf numFmtId="0" fontId="15" fillId="0" borderId="1" xfId="0" applyFont="1" applyFill="1" applyBorder="1" applyAlignment="1" applyProtection="1">
      <alignment horizontal="center" vertical="center"/>
    </xf>
    <xf numFmtId="0" fontId="15" fillId="0" borderId="1" xfId="0" applyFont="1" applyFill="1" applyBorder="1" applyAlignment="1" applyProtection="1">
      <alignment horizontal="center" vertical="top"/>
    </xf>
    <xf numFmtId="2" fontId="15" fillId="21" borderId="2" xfId="0" applyNumberFormat="1" applyFont="1" applyFill="1" applyBorder="1" applyAlignment="1" applyProtection="1">
      <alignment horizontal="center" vertical="center"/>
    </xf>
    <xf numFmtId="2" fontId="15" fillId="21" borderId="10" xfId="0" applyNumberFormat="1" applyFont="1" applyFill="1" applyBorder="1" applyAlignment="1" applyProtection="1">
      <alignment horizontal="center" vertical="center"/>
    </xf>
    <xf numFmtId="2" fontId="15" fillId="21" borderId="3" xfId="0" applyNumberFormat="1" applyFont="1" applyFill="1" applyBorder="1" applyAlignment="1" applyProtection="1">
      <alignment horizontal="center" vertical="center"/>
    </xf>
    <xf numFmtId="0" fontId="15" fillId="21" borderId="2" xfId="0" applyFont="1" applyFill="1" applyBorder="1" applyAlignment="1" applyProtection="1">
      <alignment horizontal="center" vertical="center"/>
    </xf>
    <xf numFmtId="0" fontId="15" fillId="21" borderId="10" xfId="0" applyFont="1" applyFill="1" applyBorder="1" applyAlignment="1" applyProtection="1">
      <alignment horizontal="center" vertical="center"/>
    </xf>
    <xf numFmtId="0" fontId="15" fillId="21" borderId="3" xfId="0" applyFont="1" applyFill="1" applyBorder="1" applyAlignment="1" applyProtection="1">
      <alignment horizontal="center" vertical="center"/>
    </xf>
    <xf numFmtId="0" fontId="15" fillId="0" borderId="2"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3" xfId="0" applyFont="1" applyFill="1" applyBorder="1" applyAlignment="1" applyProtection="1">
      <alignment horizontal="center" vertical="center"/>
    </xf>
    <xf numFmtId="0" fontId="1" fillId="15" borderId="1" xfId="0" applyFont="1" applyFill="1" applyBorder="1" applyAlignment="1" applyProtection="1">
      <alignment horizontal="center" vertical="center"/>
    </xf>
    <xf numFmtId="0" fontId="4" fillId="2" borderId="1" xfId="0" applyFont="1" applyFill="1" applyBorder="1" applyAlignment="1" applyProtection="1">
      <alignment horizontal="center" vertical="center"/>
    </xf>
    <xf numFmtId="0" fontId="4" fillId="6" borderId="5" xfId="0" applyFont="1" applyFill="1" applyBorder="1" applyAlignment="1" applyProtection="1">
      <alignment horizontal="center" vertical="center"/>
    </xf>
    <xf numFmtId="0" fontId="4" fillId="6" borderId="6" xfId="0" applyFont="1" applyFill="1" applyBorder="1" applyAlignment="1" applyProtection="1">
      <alignment horizontal="center" vertical="center"/>
    </xf>
    <xf numFmtId="0" fontId="4" fillId="7" borderId="1" xfId="0" applyFont="1" applyFill="1" applyBorder="1" applyAlignment="1" applyProtection="1">
      <alignment horizontal="center" vertical="center"/>
    </xf>
    <xf numFmtId="0" fontId="4" fillId="13" borderId="1" xfId="0" applyFont="1" applyFill="1" applyBorder="1" applyAlignment="1" applyProtection="1">
      <alignment horizontal="center" vertical="center"/>
    </xf>
    <xf numFmtId="0" fontId="4" fillId="11" borderId="1" xfId="0" applyFont="1" applyFill="1" applyBorder="1" applyAlignment="1" applyProtection="1">
      <alignment horizontal="center" vertical="center"/>
    </xf>
    <xf numFmtId="0" fontId="4" fillId="9" borderId="1" xfId="0" applyFont="1" applyFill="1" applyBorder="1" applyAlignment="1" applyProtection="1">
      <alignment horizontal="center" vertical="center"/>
    </xf>
    <xf numFmtId="0" fontId="1" fillId="14" borderId="0" xfId="0" applyFont="1" applyFill="1" applyAlignment="1" applyProtection="1">
      <alignment horizontal="center" vertical="center"/>
    </xf>
    <xf numFmtId="0" fontId="14" fillId="20" borderId="7" xfId="0" applyFont="1" applyFill="1" applyBorder="1" applyAlignment="1" applyProtection="1">
      <alignment horizontal="left" vertical="top"/>
    </xf>
    <xf numFmtId="0" fontId="14" fillId="20" borderId="0" xfId="0" applyFont="1" applyFill="1" applyAlignment="1" applyProtection="1">
      <alignment horizontal="left" vertical="top"/>
    </xf>
    <xf numFmtId="0" fontId="14" fillId="20" borderId="0" xfId="0" applyFont="1" applyFill="1" applyAlignment="1" applyProtection="1">
      <alignment vertical="center"/>
    </xf>
    <xf numFmtId="0" fontId="1" fillId="5" borderId="1" xfId="0" applyFont="1" applyFill="1" applyBorder="1" applyAlignment="1" applyProtection="1">
      <alignment horizontal="center" vertical="center" wrapText="1"/>
    </xf>
    <xf numFmtId="0" fontId="1" fillId="5" borderId="2" xfId="0" applyFont="1" applyFill="1" applyBorder="1" applyAlignment="1" applyProtection="1">
      <alignment horizontal="center" vertical="center" wrapText="1"/>
    </xf>
    <xf numFmtId="0" fontId="1" fillId="3" borderId="4" xfId="0" applyFont="1" applyFill="1" applyBorder="1" applyAlignment="1" applyProtection="1">
      <alignment horizontal="center" vertical="center"/>
    </xf>
    <xf numFmtId="0" fontId="1" fillId="3" borderId="5" xfId="0" applyFont="1" applyFill="1" applyBorder="1" applyAlignment="1" applyProtection="1">
      <alignment horizontal="center" vertical="center"/>
    </xf>
    <xf numFmtId="0" fontId="1" fillId="3" borderId="6" xfId="0" applyFont="1" applyFill="1" applyBorder="1" applyAlignment="1" applyProtection="1">
      <alignment horizontal="center" vertical="center"/>
    </xf>
    <xf numFmtId="0" fontId="1" fillId="5" borderId="1" xfId="0" applyFont="1" applyFill="1" applyBorder="1" applyAlignment="1" applyProtection="1">
      <alignment horizontal="center" vertical="center"/>
    </xf>
    <xf numFmtId="2" fontId="15" fillId="0" borderId="2" xfId="0" applyNumberFormat="1" applyFont="1" applyFill="1" applyBorder="1" applyAlignment="1" applyProtection="1">
      <alignment horizontal="center" vertical="center"/>
    </xf>
    <xf numFmtId="2" fontId="15" fillId="0" borderId="10" xfId="0" applyNumberFormat="1" applyFont="1" applyFill="1" applyBorder="1" applyAlignment="1" applyProtection="1">
      <alignment horizontal="center" vertical="center"/>
    </xf>
    <xf numFmtId="2" fontId="15" fillId="0" borderId="3" xfId="0" applyNumberFormat="1" applyFont="1" applyFill="1" applyBorder="1" applyAlignment="1" applyProtection="1">
      <alignment horizontal="center" vertical="center"/>
    </xf>
    <xf numFmtId="0" fontId="0" fillId="0" borderId="1" xfId="0" applyFill="1" applyBorder="1" applyAlignment="1" applyProtection="1">
      <alignment horizontal="center" vertical="center" wrapText="1"/>
    </xf>
    <xf numFmtId="0" fontId="1" fillId="14" borderId="0" xfId="0" applyFont="1" applyFill="1" applyAlignment="1">
      <alignment horizontal="center" vertical="center"/>
    </xf>
    <xf numFmtId="0" fontId="1" fillId="5" borderId="1" xfId="0" applyFont="1" applyFill="1" applyBorder="1" applyAlignment="1">
      <alignment horizontal="center" vertical="center" wrapText="1"/>
    </xf>
    <xf numFmtId="0" fontId="1" fillId="5" borderId="2" xfId="0" applyFont="1" applyFill="1" applyBorder="1" applyAlignment="1">
      <alignment horizontal="center" vertical="center" wrapText="1"/>
    </xf>
    <xf numFmtId="0" fontId="1" fillId="3" borderId="4" xfId="0" applyFont="1" applyFill="1" applyBorder="1" applyAlignment="1">
      <alignment horizontal="center" vertical="center"/>
    </xf>
    <xf numFmtId="0" fontId="1" fillId="3" borderId="5" xfId="0" applyFont="1" applyFill="1" applyBorder="1" applyAlignment="1">
      <alignment horizontal="center" vertical="center"/>
    </xf>
    <xf numFmtId="0" fontId="1" fillId="3" borderId="6" xfId="0" applyFont="1" applyFill="1" applyBorder="1" applyAlignment="1">
      <alignment horizontal="center" vertical="center"/>
    </xf>
    <xf numFmtId="0" fontId="1" fillId="5" borderId="1" xfId="0" applyFont="1" applyFill="1" applyBorder="1" applyAlignment="1">
      <alignment horizontal="center" vertical="center"/>
    </xf>
    <xf numFmtId="0" fontId="1" fillId="15" borderId="1" xfId="0" applyFont="1" applyFill="1" applyBorder="1" applyAlignment="1">
      <alignment horizontal="center" vertical="center"/>
    </xf>
    <xf numFmtId="0" fontId="4" fillId="7" borderId="1" xfId="0" applyFont="1" applyFill="1" applyBorder="1" applyAlignment="1">
      <alignment horizontal="center" vertical="center"/>
    </xf>
    <xf numFmtId="0" fontId="4" fillId="13" borderId="1" xfId="0" applyFont="1" applyFill="1" applyBorder="1" applyAlignment="1">
      <alignment horizontal="center" vertical="center"/>
    </xf>
    <xf numFmtId="0" fontId="4" fillId="11" borderId="1" xfId="0" applyFont="1" applyFill="1" applyBorder="1" applyAlignment="1">
      <alignment horizontal="center" vertical="center"/>
    </xf>
    <xf numFmtId="0" fontId="4" fillId="9" borderId="1" xfId="0" applyFont="1" applyFill="1" applyBorder="1" applyAlignment="1">
      <alignment horizontal="center" vertical="center"/>
    </xf>
    <xf numFmtId="0" fontId="15" fillId="0" borderId="1" xfId="0" applyFont="1" applyBorder="1" applyAlignment="1">
      <alignment horizontal="center" vertical="center"/>
    </xf>
    <xf numFmtId="0" fontId="15" fillId="21" borderId="1" xfId="0" applyFont="1" applyFill="1" applyBorder="1" applyAlignment="1">
      <alignment horizontal="center" vertical="center"/>
    </xf>
  </cellXfs>
  <cellStyles count="7">
    <cellStyle name="Normal" xfId="0" builtinId="0"/>
    <cellStyle name="Normal 2" xfId="2"/>
    <cellStyle name="Normal 3" xfId="3"/>
    <cellStyle name="Normal 3 10" xfId="4"/>
    <cellStyle name="Normal 3 2 3 2 2" xfId="5"/>
    <cellStyle name="Normal 3 2 5" xfId="6"/>
    <cellStyle name="Percent" xfId="1" builtinId="5"/>
  </cellStyles>
  <dxfs count="58">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39994506668294322"/>
        </patternFill>
      </fill>
    </dxf>
    <dxf>
      <font>
        <color rgb="FFFF0000"/>
      </font>
      <fill>
        <patternFill>
          <bgColor theme="5" tint="0.59996337778862885"/>
        </patternFill>
      </fill>
    </dxf>
    <dxf>
      <font>
        <color rgb="FF9C0006"/>
      </font>
      <fill>
        <patternFill>
          <bgColor rgb="FFFFC7CE"/>
        </patternFill>
      </fill>
    </dxf>
    <dxf>
      <font>
        <color theme="7" tint="-0.24994659260841701"/>
      </font>
      <fill>
        <patternFill>
          <bgColor theme="7" tint="0.59996337778862885"/>
        </patternFill>
      </fill>
    </dxf>
    <dxf>
      <font>
        <color rgb="FF9C0006"/>
      </font>
      <fill>
        <patternFill>
          <bgColor rgb="FFFFC7CE"/>
        </patternFill>
      </fill>
    </dxf>
    <dxf>
      <font>
        <color theme="7" tint="-0.24994659260841701"/>
      </font>
      <fill>
        <patternFill>
          <bgColor theme="7" tint="0.59996337778862885"/>
        </patternFill>
      </fill>
    </dxf>
    <dxf>
      <font>
        <color rgb="FF9C0006"/>
      </font>
      <fill>
        <patternFill>
          <bgColor rgb="FFFFC7CE"/>
        </patternFill>
      </fill>
    </dxf>
    <dxf>
      <font>
        <color theme="7" tint="-0.24994659260841701"/>
      </font>
      <fill>
        <patternFill>
          <bgColor theme="7" tint="0.59996337778862885"/>
        </patternFill>
      </fill>
    </dxf>
    <dxf>
      <font>
        <color rgb="FF9C0006"/>
      </font>
      <fill>
        <patternFill>
          <bgColor rgb="FFFFC7CE"/>
        </patternFill>
      </fill>
    </dxf>
  </dxfs>
  <tableStyles count="0" defaultTableStyle="TableStyleMedium2" defaultPivotStyle="PivotStyleLight16"/>
  <colors>
    <mruColors>
      <color rgb="FFFF7C80"/>
      <color rgb="FFDE9F9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M49"/>
  <sheetViews>
    <sheetView zoomScale="110" zoomScaleNormal="110" workbookViewId="0">
      <pane xSplit="2" ySplit="1" topLeftCell="C2" activePane="bottomRight" state="frozen"/>
      <selection pane="topRight" activeCell="C1" sqref="C1"/>
      <selection pane="bottomLeft" activeCell="A2" sqref="A2"/>
      <selection pane="bottomRight" activeCell="D28" sqref="D28"/>
    </sheetView>
  </sheetViews>
  <sheetFormatPr defaultColWidth="8.5703125" defaultRowHeight="12"/>
  <cols>
    <col min="1" max="1" width="8.5703125" style="9"/>
    <col min="2" max="2" width="45" style="17" customWidth="1"/>
    <col min="3" max="3" width="14" style="9" customWidth="1"/>
    <col min="4" max="4" width="16.140625" style="9" customWidth="1"/>
    <col min="5" max="5" width="20.5703125" style="9" customWidth="1"/>
    <col min="6" max="6" width="21.5703125" style="9" customWidth="1"/>
    <col min="7" max="7" width="21.85546875" style="9" customWidth="1"/>
    <col min="8" max="8" width="11.5703125" style="17" bestFit="1" customWidth="1"/>
    <col min="9" max="16384" width="8.5703125" style="17"/>
  </cols>
  <sheetData>
    <row r="1" spans="1:9" s="61" customFormat="1" ht="15.75">
      <c r="A1" s="60" t="s">
        <v>35</v>
      </c>
      <c r="B1" s="60" t="s">
        <v>78</v>
      </c>
      <c r="C1" s="233" t="s">
        <v>169</v>
      </c>
      <c r="D1" s="234"/>
      <c r="E1" s="234"/>
      <c r="F1" s="234"/>
      <c r="G1" s="234"/>
    </row>
    <row r="2" spans="1:9" s="14" customFormat="1" ht="24">
      <c r="A2" s="28" t="s">
        <v>80</v>
      </c>
      <c r="B2" s="29" t="s">
        <v>141</v>
      </c>
      <c r="C2" s="15" t="s">
        <v>40</v>
      </c>
      <c r="D2" s="15" t="s">
        <v>157</v>
      </c>
      <c r="E2" s="49"/>
      <c r="F2" s="49"/>
      <c r="G2" s="44"/>
      <c r="H2" s="44"/>
      <c r="I2" s="44"/>
    </row>
    <row r="3" spans="1:9" s="44" customFormat="1">
      <c r="A3" s="48">
        <v>1</v>
      </c>
      <c r="B3" s="47" t="s">
        <v>158</v>
      </c>
      <c r="C3" s="48">
        <v>14</v>
      </c>
      <c r="D3" s="48">
        <v>11</v>
      </c>
      <c r="E3" s="49"/>
      <c r="F3" s="49"/>
    </row>
    <row r="4" spans="1:9" s="14" customFormat="1">
      <c r="A4" s="48">
        <v>2</v>
      </c>
      <c r="B4" s="47" t="s">
        <v>159</v>
      </c>
      <c r="C4" s="231">
        <v>1</v>
      </c>
      <c r="D4" s="48">
        <v>0</v>
      </c>
      <c r="E4" s="49"/>
      <c r="F4" s="49"/>
      <c r="G4" s="44"/>
      <c r="H4" s="44"/>
      <c r="I4" s="44"/>
    </row>
    <row r="5" spans="1:9" ht="24">
      <c r="A5" s="19" t="s">
        <v>88</v>
      </c>
      <c r="B5" s="45" t="s">
        <v>81</v>
      </c>
      <c r="C5" s="15" t="s">
        <v>154</v>
      </c>
      <c r="D5" s="15" t="s">
        <v>157</v>
      </c>
      <c r="E5" s="50" t="s">
        <v>163</v>
      </c>
      <c r="F5" s="28" t="s">
        <v>203</v>
      </c>
      <c r="G5" s="28" t="s">
        <v>204</v>
      </c>
    </row>
    <row r="6" spans="1:9">
      <c r="A6" s="11">
        <v>1</v>
      </c>
      <c r="B6" s="18" t="s">
        <v>82</v>
      </c>
      <c r="C6" s="30"/>
      <c r="D6" s="30"/>
      <c r="E6" s="30"/>
      <c r="F6" s="30"/>
      <c r="G6" s="30"/>
    </row>
    <row r="7" spans="1:9">
      <c r="A7" s="11">
        <v>2</v>
      </c>
      <c r="B7" s="18" t="s">
        <v>83</v>
      </c>
      <c r="C7" s="30">
        <v>6</v>
      </c>
      <c r="D7" s="230">
        <v>6</v>
      </c>
      <c r="E7" s="230">
        <v>6</v>
      </c>
      <c r="F7" s="230">
        <v>0</v>
      </c>
      <c r="G7" s="230">
        <v>0</v>
      </c>
    </row>
    <row r="8" spans="1:9">
      <c r="A8" s="11">
        <v>3</v>
      </c>
      <c r="B8" s="18" t="s">
        <v>84</v>
      </c>
      <c r="C8" s="30">
        <v>3</v>
      </c>
      <c r="D8" s="230">
        <v>3</v>
      </c>
      <c r="E8" s="230">
        <v>1</v>
      </c>
      <c r="F8" s="230">
        <v>0</v>
      </c>
      <c r="G8" s="230">
        <v>0</v>
      </c>
    </row>
    <row r="9" spans="1:9">
      <c r="A9" s="11">
        <v>4</v>
      </c>
      <c r="B9" s="18" t="s">
        <v>85</v>
      </c>
      <c r="C9" s="30">
        <v>2</v>
      </c>
      <c r="D9" s="230">
        <v>2</v>
      </c>
      <c r="E9" s="230">
        <v>2</v>
      </c>
      <c r="F9" s="230">
        <v>0</v>
      </c>
      <c r="G9" s="230">
        <v>0</v>
      </c>
    </row>
    <row r="10" spans="1:9">
      <c r="A10" s="11">
        <v>5</v>
      </c>
      <c r="B10" s="18" t="s">
        <v>86</v>
      </c>
      <c r="C10" s="30">
        <v>2</v>
      </c>
      <c r="D10" s="230">
        <v>2</v>
      </c>
      <c r="E10" s="230">
        <v>2</v>
      </c>
      <c r="F10" s="230">
        <v>0</v>
      </c>
      <c r="G10" s="30">
        <v>1</v>
      </c>
    </row>
    <row r="11" spans="1:9">
      <c r="A11" s="11">
        <v>6</v>
      </c>
      <c r="B11" s="18" t="s">
        <v>87</v>
      </c>
      <c r="C11" s="30"/>
      <c r="D11" s="30"/>
      <c r="E11" s="30"/>
      <c r="F11" s="30"/>
      <c r="G11" s="30"/>
    </row>
    <row r="12" spans="1:9" ht="36">
      <c r="A12" s="19" t="s">
        <v>91</v>
      </c>
      <c r="B12" s="46" t="s">
        <v>160</v>
      </c>
      <c r="C12" s="15" t="s">
        <v>40</v>
      </c>
      <c r="D12" s="15" t="s">
        <v>157</v>
      </c>
      <c r="E12" s="50" t="s">
        <v>162</v>
      </c>
      <c r="F12" s="28" t="s">
        <v>164</v>
      </c>
    </row>
    <row r="13" spans="1:9">
      <c r="A13" s="11">
        <v>1</v>
      </c>
      <c r="B13" s="18" t="s">
        <v>89</v>
      </c>
      <c r="C13" s="30"/>
      <c r="D13" s="30"/>
      <c r="E13" s="30"/>
      <c r="F13" s="30"/>
    </row>
    <row r="14" spans="1:9">
      <c r="A14" s="11">
        <v>2</v>
      </c>
      <c r="B14" s="18" t="s">
        <v>90</v>
      </c>
      <c r="C14" s="30">
        <v>2</v>
      </c>
      <c r="D14" s="30">
        <v>2</v>
      </c>
      <c r="E14" s="30">
        <v>0</v>
      </c>
      <c r="F14" s="30">
        <v>0</v>
      </c>
    </row>
    <row r="15" spans="1:9">
      <c r="A15" s="11">
        <v>3</v>
      </c>
      <c r="B15" s="18" t="s">
        <v>84</v>
      </c>
      <c r="C15" s="230">
        <v>0</v>
      </c>
      <c r="D15" s="230">
        <v>0</v>
      </c>
      <c r="E15" s="230">
        <v>0</v>
      </c>
      <c r="F15" s="230">
        <v>0</v>
      </c>
    </row>
    <row r="16" spans="1:9">
      <c r="A16" s="30">
        <v>4</v>
      </c>
      <c r="B16" s="18" t="s">
        <v>85</v>
      </c>
      <c r="C16" s="230">
        <v>0</v>
      </c>
      <c r="D16" s="230">
        <v>0</v>
      </c>
      <c r="E16" s="230">
        <v>0</v>
      </c>
      <c r="F16" s="230">
        <v>0</v>
      </c>
    </row>
    <row r="17" spans="1:6">
      <c r="A17" s="30">
        <v>5</v>
      </c>
      <c r="B17" s="18" t="s">
        <v>86</v>
      </c>
      <c r="C17" s="230">
        <v>0</v>
      </c>
      <c r="D17" s="230">
        <v>0</v>
      </c>
      <c r="E17" s="230">
        <v>0</v>
      </c>
      <c r="F17" s="230">
        <v>0</v>
      </c>
    </row>
    <row r="18" spans="1:6">
      <c r="A18" s="30">
        <v>6</v>
      </c>
      <c r="B18" s="18" t="s">
        <v>87</v>
      </c>
      <c r="C18" s="230">
        <v>0</v>
      </c>
      <c r="D18" s="230">
        <v>0</v>
      </c>
      <c r="E18" s="230">
        <v>0</v>
      </c>
      <c r="F18" s="230">
        <v>0</v>
      </c>
    </row>
    <row r="19" spans="1:6" ht="36">
      <c r="A19" s="19" t="s">
        <v>91</v>
      </c>
      <c r="B19" s="46" t="s">
        <v>92</v>
      </c>
      <c r="C19" s="15" t="s">
        <v>40</v>
      </c>
      <c r="D19" s="15" t="s">
        <v>157</v>
      </c>
      <c r="E19" s="50" t="s">
        <v>162</v>
      </c>
      <c r="F19" s="28" t="s">
        <v>165</v>
      </c>
    </row>
    <row r="20" spans="1:6">
      <c r="A20" s="30">
        <v>1</v>
      </c>
      <c r="B20" s="18" t="s">
        <v>93</v>
      </c>
      <c r="C20" s="30">
        <v>1</v>
      </c>
      <c r="D20" s="30">
        <v>1</v>
      </c>
      <c r="E20" s="30">
        <v>1</v>
      </c>
      <c r="F20" s="30">
        <v>0</v>
      </c>
    </row>
    <row r="21" spans="1:6">
      <c r="A21" s="30">
        <v>2</v>
      </c>
      <c r="B21" s="18" t="s">
        <v>94</v>
      </c>
      <c r="C21" s="30">
        <v>27</v>
      </c>
      <c r="D21" s="30">
        <v>27</v>
      </c>
      <c r="E21" s="30">
        <v>27</v>
      </c>
      <c r="F21" s="30">
        <v>0</v>
      </c>
    </row>
    <row r="22" spans="1:6" ht="24">
      <c r="A22" s="51" t="s">
        <v>142</v>
      </c>
      <c r="B22" s="52" t="s">
        <v>143</v>
      </c>
      <c r="C22" s="15" t="s">
        <v>154</v>
      </c>
      <c r="D22" s="15" t="s">
        <v>157</v>
      </c>
      <c r="E22" s="50" t="s">
        <v>161</v>
      </c>
      <c r="F22" s="28" t="s">
        <v>166</v>
      </c>
    </row>
    <row r="23" spans="1:6">
      <c r="A23" s="30">
        <v>1</v>
      </c>
      <c r="B23" s="18" t="s">
        <v>144</v>
      </c>
      <c r="C23" s="30">
        <v>0</v>
      </c>
      <c r="D23" s="30">
        <v>195</v>
      </c>
      <c r="E23" s="30">
        <v>77</v>
      </c>
      <c r="F23" s="30">
        <v>0</v>
      </c>
    </row>
    <row r="24" spans="1:6">
      <c r="A24" s="30">
        <v>2</v>
      </c>
      <c r="B24" s="18" t="s">
        <v>145</v>
      </c>
      <c r="C24" s="30">
        <v>0</v>
      </c>
      <c r="D24" s="30">
        <v>0</v>
      </c>
      <c r="E24" s="30">
        <v>0</v>
      </c>
      <c r="F24" s="30">
        <v>0</v>
      </c>
    </row>
    <row r="25" spans="1:6">
      <c r="A25" s="30">
        <v>3</v>
      </c>
      <c r="B25" s="18" t="s">
        <v>150</v>
      </c>
      <c r="C25" s="30">
        <v>0</v>
      </c>
      <c r="D25" s="30">
        <v>0</v>
      </c>
      <c r="E25" s="30">
        <v>0</v>
      </c>
      <c r="F25" s="30">
        <v>0</v>
      </c>
    </row>
    <row r="26" spans="1:6">
      <c r="A26" s="30">
        <v>4</v>
      </c>
      <c r="B26" s="18" t="s">
        <v>156</v>
      </c>
      <c r="C26" s="30">
        <v>0</v>
      </c>
      <c r="D26" s="30">
        <v>0</v>
      </c>
      <c r="E26" s="30">
        <v>0</v>
      </c>
      <c r="F26" s="30">
        <v>0</v>
      </c>
    </row>
    <row r="27" spans="1:6" ht="24">
      <c r="A27" s="53" t="s">
        <v>146</v>
      </c>
      <c r="B27" s="54" t="s">
        <v>147</v>
      </c>
      <c r="C27" s="15" t="s">
        <v>154</v>
      </c>
      <c r="D27" s="15" t="s">
        <v>157</v>
      </c>
      <c r="E27" s="55" t="s">
        <v>167</v>
      </c>
      <c r="F27" s="56"/>
    </row>
    <row r="28" spans="1:6">
      <c r="A28" s="30">
        <v>1</v>
      </c>
      <c r="B28" s="18" t="s">
        <v>148</v>
      </c>
      <c r="C28" s="30">
        <v>0</v>
      </c>
      <c r="D28" s="30">
        <v>1145</v>
      </c>
      <c r="E28" s="30">
        <v>0</v>
      </c>
      <c r="F28" s="57"/>
    </row>
    <row r="29" spans="1:6">
      <c r="A29" s="30">
        <v>2</v>
      </c>
      <c r="B29" s="18" t="s">
        <v>149</v>
      </c>
      <c r="C29" s="30">
        <v>0</v>
      </c>
      <c r="D29" s="30">
        <v>0</v>
      </c>
      <c r="E29" s="30">
        <v>0</v>
      </c>
      <c r="F29" s="58"/>
    </row>
    <row r="30" spans="1:6">
      <c r="A30" s="30">
        <v>3</v>
      </c>
      <c r="B30" s="18" t="s">
        <v>151</v>
      </c>
      <c r="C30" s="30">
        <v>0</v>
      </c>
      <c r="D30" s="30">
        <v>259</v>
      </c>
      <c r="E30" s="30"/>
      <c r="F30" s="58"/>
    </row>
    <row r="31" spans="1:6" ht="24">
      <c r="A31" s="51" t="s">
        <v>152</v>
      </c>
      <c r="B31" s="52" t="s">
        <v>153</v>
      </c>
      <c r="C31" s="15" t="s">
        <v>154</v>
      </c>
      <c r="D31" s="15" t="s">
        <v>157</v>
      </c>
      <c r="E31" s="28" t="s">
        <v>168</v>
      </c>
      <c r="F31" s="59"/>
    </row>
    <row r="32" spans="1:6">
      <c r="A32" s="30">
        <v>1</v>
      </c>
      <c r="B32" s="18" t="s">
        <v>155</v>
      </c>
      <c r="C32" s="30">
        <v>7458</v>
      </c>
      <c r="D32" s="230">
        <v>7458</v>
      </c>
      <c r="E32" s="30">
        <v>1130</v>
      </c>
    </row>
    <row r="33" spans="2:13">
      <c r="B33" s="20"/>
    </row>
    <row r="34" spans="2:13">
      <c r="B34" s="20"/>
    </row>
    <row r="35" spans="2:13" ht="12.75">
      <c r="C35" s="8"/>
      <c r="D35" s="8"/>
    </row>
    <row r="36" spans="2:13" ht="12.75">
      <c r="C36" s="8"/>
      <c r="D36" s="8"/>
    </row>
    <row r="37" spans="2:13" ht="12.75">
      <c r="C37" s="8"/>
      <c r="D37" s="8"/>
    </row>
    <row r="38" spans="2:13" ht="12.75">
      <c r="C38" s="8"/>
      <c r="D38" s="8"/>
      <c r="F38" s="24"/>
      <c r="G38" s="24"/>
      <c r="H38" s="24"/>
      <c r="I38" s="24"/>
      <c r="J38" s="24"/>
      <c r="K38" s="24"/>
      <c r="L38" s="24"/>
      <c r="M38" s="24"/>
    </row>
    <row r="39" spans="2:13">
      <c r="H39" s="9"/>
      <c r="I39" s="9"/>
      <c r="J39" s="9"/>
      <c r="K39" s="9"/>
      <c r="L39" s="9"/>
      <c r="M39" s="9"/>
    </row>
    <row r="40" spans="2:13">
      <c r="H40" s="9"/>
      <c r="I40" s="9"/>
      <c r="J40" s="9"/>
      <c r="K40" s="9"/>
      <c r="L40" s="9"/>
      <c r="M40" s="9"/>
    </row>
    <row r="41" spans="2:13">
      <c r="H41" s="9"/>
      <c r="I41" s="9"/>
      <c r="J41" s="9"/>
      <c r="K41" s="9"/>
      <c r="L41" s="9"/>
      <c r="M41" s="9"/>
    </row>
    <row r="42" spans="2:13">
      <c r="H42" s="9"/>
      <c r="I42" s="9"/>
      <c r="J42" s="9"/>
      <c r="K42" s="9"/>
      <c r="L42" s="9"/>
      <c r="M42" s="9"/>
    </row>
    <row r="43" spans="2:13">
      <c r="F43" s="25"/>
      <c r="G43" s="25"/>
      <c r="H43" s="25"/>
      <c r="I43" s="25"/>
      <c r="J43" s="25"/>
      <c r="K43" s="25"/>
      <c r="L43" s="25"/>
      <c r="M43" s="25"/>
    </row>
    <row r="44" spans="2:13">
      <c r="F44" s="25"/>
      <c r="G44" s="25"/>
      <c r="H44" s="25"/>
      <c r="I44" s="25"/>
      <c r="J44" s="25"/>
      <c r="K44" s="25"/>
      <c r="L44" s="25"/>
      <c r="M44" s="25"/>
    </row>
    <row r="45" spans="2:13">
      <c r="F45" s="25"/>
      <c r="G45" s="25"/>
      <c r="H45" s="25"/>
      <c r="I45" s="25"/>
      <c r="J45" s="25"/>
      <c r="K45" s="25"/>
      <c r="L45" s="25"/>
      <c r="M45" s="25"/>
    </row>
    <row r="46" spans="2:13">
      <c r="F46" s="25"/>
      <c r="G46" s="25"/>
      <c r="H46" s="25"/>
      <c r="I46" s="25"/>
      <c r="J46" s="25"/>
      <c r="K46" s="25"/>
      <c r="L46" s="25"/>
      <c r="M46" s="25"/>
    </row>
    <row r="47" spans="2:13">
      <c r="F47" s="25"/>
      <c r="G47" s="25"/>
      <c r="H47" s="25"/>
      <c r="I47" s="25"/>
      <c r="J47" s="25"/>
      <c r="K47" s="25"/>
      <c r="L47" s="25"/>
      <c r="M47" s="25"/>
    </row>
    <row r="48" spans="2:13">
      <c r="F48" s="25"/>
      <c r="G48" s="25"/>
      <c r="H48" s="25"/>
      <c r="I48" s="25"/>
      <c r="J48" s="25"/>
      <c r="K48" s="25"/>
      <c r="L48" s="25"/>
      <c r="M48" s="25"/>
    </row>
    <row r="49" spans="6:13">
      <c r="F49" s="25"/>
      <c r="G49" s="25"/>
      <c r="H49" s="25"/>
      <c r="I49" s="25"/>
      <c r="J49" s="25"/>
      <c r="K49" s="25"/>
      <c r="L49" s="25"/>
      <c r="M49" s="25"/>
    </row>
  </sheetData>
  <mergeCells count="1">
    <mergeCell ref="C1:G1"/>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M56"/>
  <sheetViews>
    <sheetView tabSelected="1" workbookViewId="0">
      <selection activeCell="N6" sqref="N6"/>
    </sheetView>
  </sheetViews>
  <sheetFormatPr defaultColWidth="18.140625" defaultRowHeight="12"/>
  <cols>
    <col min="1" max="1" width="6" style="13" bestFit="1" customWidth="1"/>
    <col min="2" max="2" width="27.85546875" style="13" bestFit="1" customWidth="1"/>
    <col min="3" max="3" width="8.5703125" style="13" bestFit="1" customWidth="1"/>
    <col min="4" max="4" width="8.7109375" style="13" customWidth="1"/>
    <col min="5" max="5" width="15" style="13" bestFit="1" customWidth="1"/>
    <col min="6" max="6" width="8.5703125" style="13" bestFit="1" customWidth="1"/>
    <col min="7" max="7" width="8.140625" style="13" customWidth="1"/>
    <col min="8" max="8" width="8.5703125" style="13" bestFit="1" customWidth="1"/>
    <col min="9" max="9" width="6.42578125" style="13" bestFit="1" customWidth="1"/>
    <col min="10" max="10" width="17" style="13" customWidth="1"/>
    <col min="11" max="11" width="8.5703125" style="13" bestFit="1" customWidth="1"/>
    <col min="12" max="12" width="6.42578125" style="13" bestFit="1" customWidth="1"/>
    <col min="13" max="13" width="10" style="13" customWidth="1"/>
    <col min="14" max="14" width="10.140625" style="13" customWidth="1"/>
    <col min="15" max="16" width="9.7109375" style="13" customWidth="1"/>
    <col min="17" max="16384" width="18.140625" style="13"/>
  </cols>
  <sheetData>
    <row r="1" spans="1:12" s="9" customFormat="1">
      <c r="A1" s="244" t="s">
        <v>35</v>
      </c>
      <c r="B1" s="244" t="s">
        <v>36</v>
      </c>
      <c r="C1" s="245" t="s">
        <v>201</v>
      </c>
      <c r="D1" s="245"/>
      <c r="E1" s="245"/>
      <c r="F1" s="245"/>
      <c r="G1" s="245"/>
      <c r="H1" s="245"/>
      <c r="I1" s="245"/>
      <c r="J1" s="245"/>
      <c r="K1" s="245"/>
      <c r="L1" s="245"/>
    </row>
    <row r="2" spans="1:12" s="9" customFormat="1">
      <c r="A2" s="244"/>
      <c r="B2" s="244"/>
      <c r="C2" s="246" t="s">
        <v>37</v>
      </c>
      <c r="D2" s="246"/>
      <c r="E2" s="246"/>
      <c r="F2" s="246"/>
      <c r="G2" s="246"/>
      <c r="H2" s="247" t="s">
        <v>38</v>
      </c>
      <c r="I2" s="247"/>
      <c r="J2" s="247"/>
      <c r="K2" s="247"/>
      <c r="L2" s="247"/>
    </row>
    <row r="3" spans="1:12" s="9" customFormat="1" ht="12" customHeight="1">
      <c r="A3" s="244"/>
      <c r="B3" s="244"/>
      <c r="C3" s="248" t="s">
        <v>39</v>
      </c>
      <c r="D3" s="249"/>
      <c r="E3" s="250"/>
      <c r="F3" s="251" t="s">
        <v>192</v>
      </c>
      <c r="G3" s="251"/>
      <c r="H3" s="252" t="s">
        <v>39</v>
      </c>
      <c r="I3" s="253"/>
      <c r="J3" s="254"/>
      <c r="K3" s="255" t="s">
        <v>193</v>
      </c>
      <c r="L3" s="255"/>
    </row>
    <row r="4" spans="1:12" s="9" customFormat="1" ht="39.950000000000003" customHeight="1">
      <c r="A4" s="244"/>
      <c r="B4" s="244"/>
      <c r="C4" s="202" t="s">
        <v>40</v>
      </c>
      <c r="D4" s="202" t="s">
        <v>41</v>
      </c>
      <c r="E4" s="31" t="s">
        <v>189</v>
      </c>
      <c r="F4" s="202" t="s">
        <v>40</v>
      </c>
      <c r="G4" s="31" t="s">
        <v>42</v>
      </c>
      <c r="H4" s="201" t="s">
        <v>40</v>
      </c>
      <c r="I4" s="201" t="s">
        <v>41</v>
      </c>
      <c r="J4" s="32" t="s">
        <v>189</v>
      </c>
      <c r="K4" s="201" t="s">
        <v>40</v>
      </c>
      <c r="L4" s="32" t="s">
        <v>42</v>
      </c>
    </row>
    <row r="5" spans="1:12" s="58" customFormat="1">
      <c r="A5" s="68" t="s">
        <v>80</v>
      </c>
      <c r="B5" s="71" t="s">
        <v>202</v>
      </c>
      <c r="C5" s="66"/>
      <c r="D5" s="66"/>
      <c r="E5" s="67"/>
      <c r="F5" s="66"/>
      <c r="G5" s="67"/>
      <c r="H5" s="66"/>
      <c r="I5" s="66"/>
      <c r="J5" s="67"/>
      <c r="K5" s="66"/>
      <c r="L5" s="67"/>
    </row>
    <row r="6" spans="1:12">
      <c r="A6" s="69">
        <v>1</v>
      </c>
      <c r="B6" s="64" t="s">
        <v>43</v>
      </c>
      <c r="C6" s="10">
        <v>16742</v>
      </c>
      <c r="D6" s="10">
        <v>13894</v>
      </c>
      <c r="E6" s="10">
        <v>339</v>
      </c>
      <c r="F6" s="200">
        <v>6408</v>
      </c>
      <c r="G6" s="200">
        <v>1444</v>
      </c>
      <c r="H6" s="12">
        <v>3801</v>
      </c>
      <c r="I6" s="12">
        <v>3576</v>
      </c>
      <c r="J6" s="12">
        <v>0</v>
      </c>
      <c r="K6" s="12">
        <v>0</v>
      </c>
      <c r="L6" s="12">
        <v>0</v>
      </c>
    </row>
    <row r="7" spans="1:12">
      <c r="A7" s="69">
        <v>2</v>
      </c>
      <c r="B7" s="64" t="s">
        <v>44</v>
      </c>
      <c r="C7" s="10">
        <v>1048</v>
      </c>
      <c r="D7" s="10">
        <v>957</v>
      </c>
      <c r="E7" s="10">
        <v>0</v>
      </c>
      <c r="F7" s="200">
        <v>0</v>
      </c>
      <c r="G7" s="10">
        <v>0</v>
      </c>
      <c r="H7" s="12"/>
      <c r="I7" s="12"/>
      <c r="J7" s="12"/>
      <c r="K7" s="12"/>
      <c r="L7" s="12"/>
    </row>
    <row r="8" spans="1:12">
      <c r="A8" s="69">
        <v>3</v>
      </c>
      <c r="B8" s="64" t="s">
        <v>14</v>
      </c>
      <c r="C8" s="208">
        <v>8336</v>
      </c>
      <c r="D8" s="10">
        <v>5123</v>
      </c>
      <c r="E8" s="10">
        <v>2837</v>
      </c>
      <c r="F8" s="200">
        <v>2858</v>
      </c>
      <c r="G8" s="200">
        <v>2671</v>
      </c>
      <c r="H8" s="12">
        <v>76</v>
      </c>
      <c r="I8" s="12">
        <v>76</v>
      </c>
      <c r="J8" s="12">
        <v>0</v>
      </c>
      <c r="K8" s="12">
        <v>0</v>
      </c>
      <c r="L8" s="12">
        <v>0</v>
      </c>
    </row>
    <row r="9" spans="1:12">
      <c r="A9" s="69">
        <v>4</v>
      </c>
      <c r="B9" s="64" t="s">
        <v>45</v>
      </c>
      <c r="C9" s="208">
        <v>1491</v>
      </c>
      <c r="D9" s="10">
        <v>1189</v>
      </c>
      <c r="E9" s="10">
        <v>172</v>
      </c>
      <c r="F9" s="200">
        <v>504</v>
      </c>
      <c r="G9" s="200">
        <v>459</v>
      </c>
      <c r="H9" s="12">
        <v>23</v>
      </c>
      <c r="I9" s="12">
        <v>23</v>
      </c>
      <c r="J9" s="12">
        <v>0</v>
      </c>
      <c r="K9" s="12">
        <v>0</v>
      </c>
      <c r="L9" s="12">
        <v>0</v>
      </c>
    </row>
    <row r="10" spans="1:12">
      <c r="A10" s="69">
        <v>5</v>
      </c>
      <c r="B10" s="64" t="s">
        <v>46</v>
      </c>
      <c r="C10" s="208">
        <v>2640</v>
      </c>
      <c r="D10" s="10">
        <v>2396</v>
      </c>
      <c r="E10" s="10">
        <v>0</v>
      </c>
      <c r="F10" s="200">
        <v>283</v>
      </c>
      <c r="G10" s="10">
        <v>238</v>
      </c>
      <c r="H10" s="12">
        <v>61</v>
      </c>
      <c r="I10" s="12">
        <v>61</v>
      </c>
      <c r="J10" s="12">
        <v>0</v>
      </c>
      <c r="K10" s="12">
        <v>0</v>
      </c>
      <c r="L10" s="12">
        <v>0</v>
      </c>
    </row>
    <row r="11" spans="1:12">
      <c r="A11" s="69" t="s">
        <v>190</v>
      </c>
      <c r="B11" s="64" t="s">
        <v>194</v>
      </c>
      <c r="C11" s="208">
        <v>14</v>
      </c>
      <c r="D11" s="204">
        <v>14</v>
      </c>
      <c r="E11" s="10">
        <v>0</v>
      </c>
      <c r="F11" s="200">
        <v>0</v>
      </c>
      <c r="G11" s="10">
        <v>0</v>
      </c>
      <c r="H11" s="12"/>
      <c r="I11" s="12"/>
      <c r="J11" s="12"/>
      <c r="K11" s="12"/>
      <c r="L11" s="12"/>
    </row>
    <row r="12" spans="1:12">
      <c r="A12" s="69" t="s">
        <v>191</v>
      </c>
      <c r="B12" s="64" t="s">
        <v>195</v>
      </c>
      <c r="C12" s="208">
        <v>29</v>
      </c>
      <c r="D12" s="204">
        <v>29</v>
      </c>
      <c r="E12" s="10">
        <v>0</v>
      </c>
      <c r="F12" s="200">
        <v>0</v>
      </c>
      <c r="G12" s="10">
        <v>0</v>
      </c>
      <c r="H12" s="12"/>
      <c r="I12" s="12"/>
      <c r="J12" s="12"/>
      <c r="K12" s="12"/>
      <c r="L12" s="12"/>
    </row>
    <row r="13" spans="1:12">
      <c r="A13" s="69">
        <v>6</v>
      </c>
      <c r="B13" s="64" t="s">
        <v>47</v>
      </c>
      <c r="C13" s="208">
        <v>0</v>
      </c>
      <c r="D13" s="10">
        <v>0</v>
      </c>
      <c r="E13" s="10">
        <v>0</v>
      </c>
      <c r="F13" s="200">
        <v>0</v>
      </c>
      <c r="G13" s="10">
        <v>0</v>
      </c>
      <c r="H13" s="12"/>
      <c r="I13" s="12"/>
      <c r="J13" s="12"/>
      <c r="K13" s="12"/>
      <c r="L13" s="12"/>
    </row>
    <row r="14" spans="1:12">
      <c r="A14" s="69">
        <v>7</v>
      </c>
      <c r="B14" s="64" t="s">
        <v>48</v>
      </c>
      <c r="C14" s="208">
        <f>SUM(C15:C26)</f>
        <v>2304</v>
      </c>
      <c r="D14" s="10">
        <f t="shared" ref="D14:L14" si="0">SUM(D15:D26)</f>
        <v>1567</v>
      </c>
      <c r="E14" s="10">
        <f t="shared" si="0"/>
        <v>16</v>
      </c>
      <c r="F14" s="10">
        <f t="shared" si="0"/>
        <v>447</v>
      </c>
      <c r="G14" s="10">
        <f t="shared" si="0"/>
        <v>285</v>
      </c>
      <c r="H14" s="10">
        <f t="shared" si="0"/>
        <v>0</v>
      </c>
      <c r="I14" s="10">
        <f t="shared" si="0"/>
        <v>0</v>
      </c>
      <c r="J14" s="10">
        <f t="shared" si="0"/>
        <v>0</v>
      </c>
      <c r="K14" s="10">
        <f t="shared" si="0"/>
        <v>0</v>
      </c>
      <c r="L14" s="10">
        <f t="shared" si="0"/>
        <v>0</v>
      </c>
    </row>
    <row r="15" spans="1:12">
      <c r="A15" s="69" t="s">
        <v>49</v>
      </c>
      <c r="B15" s="164" t="s">
        <v>50</v>
      </c>
      <c r="C15" s="208">
        <v>743</v>
      </c>
      <c r="D15" s="10">
        <v>526</v>
      </c>
      <c r="E15" s="10">
        <v>1</v>
      </c>
      <c r="F15" s="200">
        <v>94</v>
      </c>
      <c r="G15" s="10">
        <v>62</v>
      </c>
      <c r="H15" s="12"/>
      <c r="I15" s="12"/>
      <c r="J15" s="12"/>
      <c r="K15" s="12"/>
      <c r="L15" s="12"/>
    </row>
    <row r="16" spans="1:12">
      <c r="A16" s="69" t="s">
        <v>51</v>
      </c>
      <c r="B16" s="164" t="s">
        <v>18</v>
      </c>
      <c r="C16" s="208">
        <v>343</v>
      </c>
      <c r="D16" s="10">
        <v>235</v>
      </c>
      <c r="E16" s="10">
        <v>6</v>
      </c>
      <c r="F16" s="200">
        <v>150</v>
      </c>
      <c r="G16" s="10">
        <v>94</v>
      </c>
      <c r="H16" s="12"/>
      <c r="I16" s="12"/>
      <c r="J16" s="12"/>
      <c r="K16" s="12"/>
      <c r="L16" s="12"/>
    </row>
    <row r="17" spans="1:13">
      <c r="A17" s="69" t="s">
        <v>52</v>
      </c>
      <c r="B17" s="164" t="s">
        <v>31</v>
      </c>
      <c r="C17" s="208">
        <v>381</v>
      </c>
      <c r="D17" s="10">
        <v>240</v>
      </c>
      <c r="E17" s="10">
        <v>1</v>
      </c>
      <c r="F17" s="200">
        <v>27</v>
      </c>
      <c r="G17" s="10">
        <v>18</v>
      </c>
      <c r="H17" s="12"/>
      <c r="I17" s="12"/>
      <c r="J17" s="12"/>
      <c r="K17" s="12"/>
      <c r="L17" s="12"/>
    </row>
    <row r="18" spans="1:13">
      <c r="A18" s="69" t="s">
        <v>53</v>
      </c>
      <c r="B18" s="164" t="s">
        <v>54</v>
      </c>
      <c r="C18" s="208">
        <v>193</v>
      </c>
      <c r="D18" s="10">
        <v>135</v>
      </c>
      <c r="E18" s="10">
        <v>3</v>
      </c>
      <c r="F18" s="200">
        <v>0</v>
      </c>
      <c r="G18" s="10">
        <v>0</v>
      </c>
      <c r="H18" s="12"/>
      <c r="I18" s="12"/>
      <c r="J18" s="12"/>
      <c r="K18" s="12"/>
      <c r="L18" s="12"/>
    </row>
    <row r="19" spans="1:13">
      <c r="A19" s="69" t="s">
        <v>55</v>
      </c>
      <c r="B19" s="164" t="s">
        <v>56</v>
      </c>
      <c r="C19" s="208">
        <v>195</v>
      </c>
      <c r="D19" s="10">
        <v>138</v>
      </c>
      <c r="E19" s="10">
        <v>0</v>
      </c>
      <c r="F19" s="200">
        <v>29</v>
      </c>
      <c r="G19" s="10">
        <v>15</v>
      </c>
      <c r="H19" s="12"/>
      <c r="I19" s="12"/>
      <c r="J19" s="12"/>
      <c r="K19" s="12"/>
      <c r="L19" s="12"/>
    </row>
    <row r="20" spans="1:13">
      <c r="A20" s="69" t="s">
        <v>57</v>
      </c>
      <c r="B20" s="164" t="s">
        <v>58</v>
      </c>
      <c r="C20" s="208">
        <v>88</v>
      </c>
      <c r="D20" s="10">
        <v>56</v>
      </c>
      <c r="E20" s="10">
        <v>0</v>
      </c>
      <c r="F20" s="200">
        <v>0</v>
      </c>
      <c r="G20" s="200">
        <v>0</v>
      </c>
      <c r="H20" s="12"/>
      <c r="I20" s="12"/>
      <c r="J20" s="12"/>
      <c r="K20" s="12"/>
      <c r="L20" s="12"/>
    </row>
    <row r="21" spans="1:13">
      <c r="A21" s="69" t="s">
        <v>59</v>
      </c>
      <c r="B21" s="164" t="s">
        <v>60</v>
      </c>
      <c r="C21" s="208">
        <v>81</v>
      </c>
      <c r="D21" s="10">
        <v>53</v>
      </c>
      <c r="E21" s="10">
        <v>0</v>
      </c>
      <c r="F21" s="200">
        <v>0</v>
      </c>
      <c r="G21" s="200">
        <v>0</v>
      </c>
      <c r="H21" s="12"/>
      <c r="I21" s="12"/>
      <c r="J21" s="12"/>
      <c r="K21" s="12"/>
      <c r="L21" s="12"/>
    </row>
    <row r="22" spans="1:13">
      <c r="A22" s="69" t="s">
        <v>61</v>
      </c>
      <c r="B22" s="164" t="s">
        <v>17</v>
      </c>
      <c r="C22" s="208">
        <v>26</v>
      </c>
      <c r="D22" s="10">
        <v>17</v>
      </c>
      <c r="E22" s="10">
        <v>0</v>
      </c>
      <c r="F22" s="200">
        <v>13</v>
      </c>
      <c r="G22" s="10">
        <v>9</v>
      </c>
      <c r="H22" s="12"/>
      <c r="I22" s="12"/>
      <c r="J22" s="12"/>
      <c r="K22" s="12"/>
      <c r="L22" s="12"/>
    </row>
    <row r="23" spans="1:13">
      <c r="A23" s="69" t="s">
        <v>62</v>
      </c>
      <c r="B23" s="164" t="s">
        <v>16</v>
      </c>
      <c r="C23" s="208">
        <v>55</v>
      </c>
      <c r="D23" s="10">
        <v>25</v>
      </c>
      <c r="E23" s="10">
        <v>0</v>
      </c>
      <c r="F23" s="200">
        <v>0</v>
      </c>
      <c r="G23" s="10">
        <v>0</v>
      </c>
      <c r="H23" s="12"/>
      <c r="I23" s="12"/>
      <c r="J23" s="12"/>
      <c r="K23" s="12"/>
      <c r="L23" s="12"/>
    </row>
    <row r="24" spans="1:13">
      <c r="A24" s="69" t="s">
        <v>63</v>
      </c>
      <c r="B24" s="164" t="s">
        <v>64</v>
      </c>
      <c r="C24" s="208">
        <v>60</v>
      </c>
      <c r="D24" s="10">
        <v>45</v>
      </c>
      <c r="E24" s="10">
        <v>0</v>
      </c>
      <c r="F24" s="200">
        <v>0</v>
      </c>
      <c r="G24" s="10">
        <v>0</v>
      </c>
      <c r="H24" s="12"/>
      <c r="I24" s="12"/>
      <c r="J24" s="12"/>
      <c r="K24" s="12"/>
      <c r="L24" s="12"/>
    </row>
    <row r="25" spans="1:13">
      <c r="A25" s="69" t="s">
        <v>65</v>
      </c>
      <c r="B25" s="164" t="s">
        <v>66</v>
      </c>
      <c r="C25" s="208">
        <v>0</v>
      </c>
      <c r="D25" s="10">
        <v>0</v>
      </c>
      <c r="E25" s="10">
        <v>0</v>
      </c>
      <c r="F25" s="200">
        <v>0</v>
      </c>
      <c r="G25" s="10">
        <v>0</v>
      </c>
      <c r="H25" s="12"/>
      <c r="I25" s="12"/>
      <c r="J25" s="12"/>
      <c r="K25" s="12"/>
      <c r="L25" s="12"/>
    </row>
    <row r="26" spans="1:13">
      <c r="A26" s="69" t="s">
        <v>67</v>
      </c>
      <c r="B26" s="164" t="s">
        <v>68</v>
      </c>
      <c r="C26" s="208">
        <f>334-195</f>
        <v>139</v>
      </c>
      <c r="D26" s="10">
        <f>235-138</f>
        <v>97</v>
      </c>
      <c r="E26" s="10">
        <v>5</v>
      </c>
      <c r="F26" s="200">
        <v>134</v>
      </c>
      <c r="G26" s="10">
        <v>87</v>
      </c>
      <c r="H26" s="12"/>
      <c r="I26" s="12"/>
      <c r="J26" s="12"/>
      <c r="K26" s="12"/>
      <c r="L26" s="12"/>
      <c r="M26" s="205"/>
    </row>
    <row r="27" spans="1:13">
      <c r="A27" s="69">
        <v>8</v>
      </c>
      <c r="B27" s="164" t="s">
        <v>69</v>
      </c>
      <c r="C27" s="208">
        <v>1828</v>
      </c>
      <c r="D27" s="10">
        <v>1506</v>
      </c>
      <c r="E27" s="10">
        <v>0</v>
      </c>
      <c r="F27" s="200">
        <v>33</v>
      </c>
      <c r="G27" s="10">
        <v>31</v>
      </c>
      <c r="H27" s="12"/>
      <c r="I27" s="12"/>
      <c r="J27" s="12"/>
      <c r="K27" s="12"/>
      <c r="L27" s="12"/>
    </row>
    <row r="28" spans="1:13">
      <c r="A28" s="69">
        <v>9</v>
      </c>
      <c r="B28" s="164" t="s">
        <v>70</v>
      </c>
      <c r="C28" s="208">
        <v>488</v>
      </c>
      <c r="D28" s="10">
        <v>237</v>
      </c>
      <c r="E28" s="10">
        <v>0</v>
      </c>
      <c r="F28" s="200">
        <v>136</v>
      </c>
      <c r="G28" s="10">
        <v>87</v>
      </c>
      <c r="H28" s="12"/>
      <c r="I28" s="12"/>
      <c r="J28" s="12"/>
      <c r="K28" s="12"/>
      <c r="L28" s="12"/>
    </row>
    <row r="29" spans="1:13">
      <c r="A29" s="69">
        <v>10</v>
      </c>
      <c r="B29" s="164" t="s">
        <v>71</v>
      </c>
      <c r="C29" s="208">
        <v>488</v>
      </c>
      <c r="D29" s="10">
        <v>404</v>
      </c>
      <c r="E29" s="10">
        <v>0</v>
      </c>
      <c r="F29" s="200">
        <v>136</v>
      </c>
      <c r="G29" s="10">
        <v>114</v>
      </c>
      <c r="H29" s="12"/>
      <c r="I29" s="12"/>
      <c r="J29" s="12"/>
      <c r="K29" s="12"/>
      <c r="L29" s="12"/>
    </row>
    <row r="30" spans="1:13">
      <c r="A30" s="69">
        <v>11</v>
      </c>
      <c r="B30" s="206" t="s">
        <v>72</v>
      </c>
      <c r="C30" s="208">
        <f>237+20</f>
        <v>257</v>
      </c>
      <c r="D30" s="10">
        <f>212+16</f>
        <v>228</v>
      </c>
      <c r="E30" s="10">
        <v>0</v>
      </c>
      <c r="F30" s="200">
        <v>34</v>
      </c>
      <c r="G30" s="10">
        <v>32</v>
      </c>
      <c r="H30" s="12"/>
      <c r="I30" s="12"/>
      <c r="J30" s="12"/>
      <c r="K30" s="12"/>
      <c r="L30" s="12"/>
    </row>
    <row r="31" spans="1:13">
      <c r="A31" s="69">
        <v>12</v>
      </c>
      <c r="B31" s="21" t="s">
        <v>73</v>
      </c>
      <c r="C31" s="208">
        <v>2</v>
      </c>
      <c r="D31" s="10">
        <v>1</v>
      </c>
      <c r="E31" s="10">
        <v>0</v>
      </c>
      <c r="F31" s="200">
        <v>34</v>
      </c>
      <c r="G31" s="10">
        <v>0</v>
      </c>
      <c r="H31" s="12"/>
      <c r="I31" s="12"/>
      <c r="J31" s="12"/>
      <c r="K31" s="12"/>
      <c r="L31" s="12"/>
    </row>
    <row r="32" spans="1:13">
      <c r="A32" s="69">
        <v>13</v>
      </c>
      <c r="B32" s="21" t="s">
        <v>196</v>
      </c>
      <c r="C32" s="208">
        <v>0</v>
      </c>
      <c r="D32" s="10">
        <v>0</v>
      </c>
      <c r="E32" s="10">
        <v>0</v>
      </c>
      <c r="F32" s="200">
        <v>10</v>
      </c>
      <c r="G32" s="200">
        <v>10</v>
      </c>
      <c r="H32" s="12"/>
      <c r="I32" s="12"/>
      <c r="J32" s="12"/>
      <c r="K32" s="12"/>
      <c r="L32" s="12"/>
    </row>
    <row r="33" spans="1:12">
      <c r="A33" s="69">
        <v>14</v>
      </c>
      <c r="B33" s="21" t="s">
        <v>197</v>
      </c>
      <c r="C33" s="208">
        <v>0</v>
      </c>
      <c r="D33" s="10">
        <v>0</v>
      </c>
      <c r="E33" s="10">
        <v>0</v>
      </c>
      <c r="F33" s="200">
        <v>0</v>
      </c>
      <c r="G33" s="200">
        <v>0</v>
      </c>
      <c r="H33" s="12"/>
      <c r="I33" s="12"/>
      <c r="J33" s="12"/>
      <c r="K33" s="12"/>
      <c r="L33" s="12"/>
    </row>
    <row r="34" spans="1:12">
      <c r="A34" s="69">
        <v>15</v>
      </c>
      <c r="B34" s="65" t="s">
        <v>74</v>
      </c>
      <c r="C34" s="208">
        <v>440</v>
      </c>
      <c r="D34" s="10">
        <v>375</v>
      </c>
      <c r="E34" s="10">
        <v>61</v>
      </c>
      <c r="F34" s="200">
        <v>14</v>
      </c>
      <c r="G34" s="10">
        <v>12</v>
      </c>
      <c r="H34" s="12"/>
      <c r="I34" s="12"/>
      <c r="J34" s="12"/>
      <c r="K34" s="12"/>
      <c r="L34" s="12"/>
    </row>
    <row r="35" spans="1:12">
      <c r="A35" s="69">
        <v>16</v>
      </c>
      <c r="B35" s="64" t="s">
        <v>75</v>
      </c>
      <c r="C35" s="208">
        <v>231</v>
      </c>
      <c r="D35" s="10">
        <v>190</v>
      </c>
      <c r="E35" s="10">
        <v>0</v>
      </c>
      <c r="F35" s="200">
        <v>173</v>
      </c>
      <c r="G35" s="10">
        <v>153</v>
      </c>
      <c r="H35" s="12"/>
      <c r="I35" s="12"/>
      <c r="J35" s="12"/>
      <c r="K35" s="12"/>
      <c r="L35" s="12"/>
    </row>
    <row r="36" spans="1:12">
      <c r="A36" s="207">
        <v>17</v>
      </c>
      <c r="B36" s="164" t="s">
        <v>15</v>
      </c>
      <c r="C36" s="208">
        <v>17</v>
      </c>
      <c r="D36" s="208">
        <v>8</v>
      </c>
      <c r="E36" s="208">
        <v>0</v>
      </c>
      <c r="F36" s="200">
        <v>47</v>
      </c>
      <c r="G36" s="200">
        <v>40</v>
      </c>
      <c r="H36" s="12"/>
      <c r="I36" s="12"/>
      <c r="J36" s="12"/>
      <c r="K36" s="12"/>
      <c r="L36" s="12"/>
    </row>
    <row r="37" spans="1:12">
      <c r="A37" s="69">
        <v>18</v>
      </c>
      <c r="B37" s="64" t="s">
        <v>76</v>
      </c>
      <c r="C37" s="208">
        <v>0</v>
      </c>
      <c r="D37" s="10">
        <v>0</v>
      </c>
      <c r="E37" s="10">
        <v>0</v>
      </c>
      <c r="F37" s="200">
        <v>125</v>
      </c>
      <c r="G37" s="10">
        <v>111</v>
      </c>
      <c r="H37" s="12"/>
      <c r="I37" s="12"/>
      <c r="J37" s="12"/>
      <c r="K37" s="12"/>
      <c r="L37" s="12"/>
    </row>
    <row r="38" spans="1:12">
      <c r="A38" s="69">
        <v>19</v>
      </c>
      <c r="B38" s="64" t="s">
        <v>20</v>
      </c>
      <c r="C38" s="208">
        <v>0</v>
      </c>
      <c r="D38" s="10">
        <v>0</v>
      </c>
      <c r="E38" s="10">
        <v>0</v>
      </c>
      <c r="F38" s="200">
        <v>34</v>
      </c>
      <c r="G38" s="200">
        <v>15</v>
      </c>
      <c r="H38" s="12"/>
      <c r="I38" s="12"/>
      <c r="J38" s="12"/>
      <c r="K38" s="12"/>
      <c r="L38" s="12"/>
    </row>
    <row r="39" spans="1:12">
      <c r="A39" s="69">
        <v>20</v>
      </c>
      <c r="B39" s="64" t="s">
        <v>77</v>
      </c>
      <c r="C39" s="208">
        <v>35</v>
      </c>
      <c r="D39" s="10">
        <v>2</v>
      </c>
      <c r="E39" s="10">
        <v>0</v>
      </c>
      <c r="F39" s="200">
        <v>0</v>
      </c>
      <c r="G39" s="10">
        <v>0</v>
      </c>
      <c r="H39" s="12"/>
      <c r="I39" s="12"/>
      <c r="J39" s="12"/>
      <c r="K39" s="12"/>
      <c r="L39" s="12"/>
    </row>
    <row r="40" spans="1:12">
      <c r="A40" s="69">
        <v>21</v>
      </c>
      <c r="B40" s="64" t="s">
        <v>19</v>
      </c>
      <c r="C40" s="208">
        <v>0</v>
      </c>
      <c r="D40" s="10">
        <v>0</v>
      </c>
      <c r="E40" s="10">
        <v>0</v>
      </c>
      <c r="F40" s="200">
        <v>34</v>
      </c>
      <c r="G40" s="200">
        <v>26</v>
      </c>
      <c r="H40" s="12"/>
      <c r="I40" s="12"/>
      <c r="J40" s="12"/>
      <c r="K40" s="12"/>
      <c r="L40" s="12"/>
    </row>
    <row r="41" spans="1:12">
      <c r="A41" s="69">
        <v>22</v>
      </c>
      <c r="B41" s="64" t="s">
        <v>21</v>
      </c>
      <c r="C41" s="208">
        <v>277</v>
      </c>
      <c r="D41" s="208">
        <v>241</v>
      </c>
      <c r="E41" s="10">
        <v>0</v>
      </c>
      <c r="F41" s="200">
        <v>20</v>
      </c>
      <c r="G41" s="200">
        <v>19</v>
      </c>
      <c r="H41" s="12"/>
      <c r="I41" s="12"/>
      <c r="J41" s="12"/>
      <c r="K41" s="12"/>
      <c r="L41" s="12"/>
    </row>
    <row r="42" spans="1:12" ht="24">
      <c r="A42" s="66" t="s">
        <v>88</v>
      </c>
      <c r="B42" s="70" t="s">
        <v>200</v>
      </c>
      <c r="C42" s="66"/>
      <c r="D42" s="66"/>
      <c r="E42" s="67"/>
      <c r="F42" s="66"/>
      <c r="G42" s="67"/>
      <c r="H42" s="66"/>
      <c r="I42" s="66"/>
      <c r="J42" s="67"/>
      <c r="K42" s="66"/>
      <c r="L42" s="67"/>
    </row>
    <row r="43" spans="1:12">
      <c r="A43" s="10">
        <v>1</v>
      </c>
      <c r="B43" s="64" t="s">
        <v>43</v>
      </c>
      <c r="C43" s="235" t="s">
        <v>618</v>
      </c>
      <c r="D43" s="236"/>
      <c r="E43" s="236"/>
      <c r="F43" s="236"/>
      <c r="G43" s="237"/>
      <c r="H43" s="12"/>
      <c r="I43" s="12"/>
      <c r="J43" s="12"/>
      <c r="K43" s="12"/>
      <c r="L43" s="12"/>
    </row>
    <row r="44" spans="1:12">
      <c r="A44" s="10">
        <v>2</v>
      </c>
      <c r="B44" s="64" t="s">
        <v>44</v>
      </c>
      <c r="C44" s="238"/>
      <c r="D44" s="239"/>
      <c r="E44" s="239"/>
      <c r="F44" s="239"/>
      <c r="G44" s="240"/>
      <c r="H44" s="10"/>
      <c r="I44" s="10"/>
      <c r="J44" s="10"/>
      <c r="K44" s="10"/>
      <c r="L44" s="10"/>
    </row>
    <row r="45" spans="1:12">
      <c r="A45" s="10">
        <v>3</v>
      </c>
      <c r="B45" s="64" t="s">
        <v>14</v>
      </c>
      <c r="C45" s="238"/>
      <c r="D45" s="239"/>
      <c r="E45" s="239"/>
      <c r="F45" s="239"/>
      <c r="G45" s="240"/>
      <c r="H45" s="10"/>
      <c r="I45" s="10"/>
      <c r="J45" s="10"/>
      <c r="K45" s="10"/>
      <c r="L45" s="10"/>
    </row>
    <row r="46" spans="1:12">
      <c r="A46" s="10">
        <v>4</v>
      </c>
      <c r="B46" s="64" t="s">
        <v>45</v>
      </c>
      <c r="C46" s="238"/>
      <c r="D46" s="239"/>
      <c r="E46" s="239"/>
      <c r="F46" s="239"/>
      <c r="G46" s="240"/>
      <c r="H46" s="10"/>
      <c r="I46" s="10"/>
      <c r="J46" s="10"/>
      <c r="K46" s="10"/>
      <c r="L46" s="10"/>
    </row>
    <row r="47" spans="1:12">
      <c r="A47" s="10">
        <v>5</v>
      </c>
      <c r="B47" s="64" t="s">
        <v>198</v>
      </c>
      <c r="C47" s="238"/>
      <c r="D47" s="239"/>
      <c r="E47" s="239"/>
      <c r="F47" s="239"/>
      <c r="G47" s="240"/>
      <c r="H47" s="10"/>
      <c r="I47" s="10"/>
      <c r="J47" s="10"/>
      <c r="K47" s="10"/>
      <c r="L47" s="10"/>
    </row>
    <row r="48" spans="1:12">
      <c r="A48" s="10">
        <v>6</v>
      </c>
      <c r="B48" s="65" t="s">
        <v>199</v>
      </c>
      <c r="C48" s="238"/>
      <c r="D48" s="239"/>
      <c r="E48" s="239"/>
      <c r="F48" s="239"/>
      <c r="G48" s="240"/>
      <c r="H48" s="10"/>
      <c r="I48" s="10"/>
      <c r="J48" s="10"/>
      <c r="K48" s="10"/>
      <c r="L48" s="10"/>
    </row>
    <row r="49" spans="1:12">
      <c r="A49" s="10">
        <v>7</v>
      </c>
      <c r="B49" s="164" t="s">
        <v>69</v>
      </c>
      <c r="C49" s="238"/>
      <c r="D49" s="239"/>
      <c r="E49" s="239"/>
      <c r="F49" s="239"/>
      <c r="G49" s="240"/>
      <c r="H49" s="10"/>
      <c r="I49" s="10"/>
      <c r="J49" s="10"/>
      <c r="K49" s="10"/>
      <c r="L49" s="10"/>
    </row>
    <row r="50" spans="1:12">
      <c r="A50" s="10">
        <v>8</v>
      </c>
      <c r="B50" s="164" t="s">
        <v>70</v>
      </c>
      <c r="C50" s="238"/>
      <c r="D50" s="239"/>
      <c r="E50" s="239"/>
      <c r="F50" s="239"/>
      <c r="G50" s="240"/>
      <c r="H50" s="10"/>
      <c r="I50" s="10"/>
      <c r="J50" s="10"/>
      <c r="K50" s="10"/>
      <c r="L50" s="10"/>
    </row>
    <row r="51" spans="1:12">
      <c r="A51" s="10">
        <v>9</v>
      </c>
      <c r="B51" s="164" t="s">
        <v>71</v>
      </c>
      <c r="C51" s="238"/>
      <c r="D51" s="239"/>
      <c r="E51" s="239"/>
      <c r="F51" s="239"/>
      <c r="G51" s="240"/>
      <c r="H51" s="10"/>
      <c r="I51" s="10"/>
      <c r="J51" s="10"/>
      <c r="K51" s="10"/>
      <c r="L51" s="10"/>
    </row>
    <row r="52" spans="1:12">
      <c r="A52" s="10">
        <v>10</v>
      </c>
      <c r="B52" s="21" t="s">
        <v>72</v>
      </c>
      <c r="C52" s="238"/>
      <c r="D52" s="239"/>
      <c r="E52" s="239"/>
      <c r="F52" s="239"/>
      <c r="G52" s="240"/>
      <c r="H52" s="10"/>
      <c r="I52" s="10"/>
      <c r="J52" s="10"/>
      <c r="K52" s="10"/>
      <c r="L52" s="10"/>
    </row>
    <row r="53" spans="1:12">
      <c r="A53" s="10">
        <v>11</v>
      </c>
      <c r="B53" s="21" t="s">
        <v>73</v>
      </c>
      <c r="C53" s="238"/>
      <c r="D53" s="239"/>
      <c r="E53" s="239"/>
      <c r="F53" s="239"/>
      <c r="G53" s="240"/>
      <c r="H53" s="10"/>
      <c r="I53" s="10"/>
      <c r="J53" s="10"/>
      <c r="K53" s="10"/>
      <c r="L53" s="10"/>
    </row>
    <row r="54" spans="1:12">
      <c r="A54" s="10">
        <v>12</v>
      </c>
      <c r="B54" s="21" t="s">
        <v>196</v>
      </c>
      <c r="C54" s="238"/>
      <c r="D54" s="239"/>
      <c r="E54" s="239"/>
      <c r="F54" s="239"/>
      <c r="G54" s="240"/>
      <c r="H54" s="10"/>
      <c r="I54" s="10"/>
      <c r="J54" s="10"/>
      <c r="K54" s="10"/>
      <c r="L54" s="10"/>
    </row>
    <row r="55" spans="1:12">
      <c r="A55" s="10">
        <v>13</v>
      </c>
      <c r="B55" s="21" t="s">
        <v>197</v>
      </c>
      <c r="C55" s="238"/>
      <c r="D55" s="239"/>
      <c r="E55" s="239"/>
      <c r="F55" s="239"/>
      <c r="G55" s="240"/>
      <c r="H55" s="10"/>
      <c r="I55" s="10"/>
      <c r="J55" s="10"/>
      <c r="K55" s="10"/>
      <c r="L55" s="10"/>
    </row>
    <row r="56" spans="1:12">
      <c r="A56" s="10">
        <v>14</v>
      </c>
      <c r="B56" s="65" t="s">
        <v>74</v>
      </c>
      <c r="C56" s="241"/>
      <c r="D56" s="242"/>
      <c r="E56" s="242"/>
      <c r="F56" s="242"/>
      <c r="G56" s="243"/>
      <c r="H56" s="10"/>
      <c r="I56" s="10"/>
      <c r="J56" s="10"/>
      <c r="K56" s="10"/>
      <c r="L56" s="10"/>
    </row>
  </sheetData>
  <mergeCells count="10">
    <mergeCell ref="C43:G56"/>
    <mergeCell ref="A1:A4"/>
    <mergeCell ref="B1:B4"/>
    <mergeCell ref="C1:L1"/>
    <mergeCell ref="C2:G2"/>
    <mergeCell ref="H2:L2"/>
    <mergeCell ref="C3:E3"/>
    <mergeCell ref="F3:G3"/>
    <mergeCell ref="H3:J3"/>
    <mergeCell ref="K3:L3"/>
  </mergeCells>
  <printOptions horizontalCentered="1"/>
  <pageMargins left="0.45" right="0.45" top="0.25" bottom="0.2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dimension ref="A1:G52"/>
  <sheetViews>
    <sheetView workbookViewId="0">
      <pane xSplit="3" ySplit="2" topLeftCell="D3" activePane="bottomRight" state="frozen"/>
      <selection pane="topRight" activeCell="D1" sqref="D1"/>
      <selection pane="bottomLeft" activeCell="A3" sqref="A3"/>
      <selection pane="bottomRight" activeCell="F4" sqref="F4"/>
    </sheetView>
  </sheetViews>
  <sheetFormatPr defaultRowHeight="15"/>
  <cols>
    <col min="1" max="1" width="5.42578125" style="9" customWidth="1"/>
    <col min="2" max="2" width="12.140625" customWidth="1"/>
    <col min="3" max="3" width="46.85546875" style="26" customWidth="1"/>
    <col min="4" max="4" width="19.5703125" customWidth="1"/>
    <col min="5" max="5" width="22.42578125" customWidth="1"/>
    <col min="6" max="6" width="24.42578125" customWidth="1"/>
    <col min="7" max="7" width="22.5703125" customWidth="1"/>
  </cols>
  <sheetData>
    <row r="1" spans="1:7" ht="14.45" customHeight="1">
      <c r="A1" s="261" t="s">
        <v>35</v>
      </c>
      <c r="B1" s="261" t="s">
        <v>98</v>
      </c>
      <c r="C1" s="261" t="s">
        <v>78</v>
      </c>
      <c r="D1" s="256" t="s">
        <v>99</v>
      </c>
      <c r="E1" s="257"/>
      <c r="F1" s="257"/>
      <c r="G1" s="257"/>
    </row>
    <row r="2" spans="1:7" ht="24">
      <c r="A2" s="261"/>
      <c r="B2" s="261"/>
      <c r="C2" s="261"/>
      <c r="D2" s="15" t="s">
        <v>79</v>
      </c>
      <c r="E2" s="15" t="s">
        <v>157</v>
      </c>
      <c r="F2" s="16" t="s">
        <v>170</v>
      </c>
      <c r="G2" s="15" t="s">
        <v>206</v>
      </c>
    </row>
    <row r="3" spans="1:7" s="62" customFormat="1" ht="24">
      <c r="A3" s="48">
        <v>1</v>
      </c>
      <c r="B3" s="262" t="s">
        <v>100</v>
      </c>
      <c r="C3" s="63" t="s">
        <v>95</v>
      </c>
      <c r="D3" s="228">
        <v>13</v>
      </c>
      <c r="E3" s="228">
        <v>13</v>
      </c>
      <c r="F3" s="228">
        <v>0</v>
      </c>
      <c r="G3" s="75"/>
    </row>
    <row r="4" spans="1:7" s="62" customFormat="1" ht="83.25" customHeight="1">
      <c r="A4" s="48">
        <v>2</v>
      </c>
      <c r="B4" s="262"/>
      <c r="C4" s="63" t="s">
        <v>171</v>
      </c>
      <c r="D4" s="228" t="s">
        <v>620</v>
      </c>
      <c r="E4" s="228" t="s">
        <v>622</v>
      </c>
      <c r="F4" s="228" t="s">
        <v>621</v>
      </c>
      <c r="G4" s="75"/>
    </row>
    <row r="5" spans="1:7" s="62" customFormat="1">
      <c r="A5" s="48">
        <v>3</v>
      </c>
      <c r="B5" s="262"/>
      <c r="C5" s="63" t="s">
        <v>96</v>
      </c>
      <c r="D5" s="228">
        <v>0</v>
      </c>
      <c r="E5" s="228">
        <v>0</v>
      </c>
      <c r="F5" s="228">
        <v>0</v>
      </c>
      <c r="G5" s="75"/>
    </row>
    <row r="6" spans="1:7" s="62" customFormat="1">
      <c r="A6" s="48">
        <v>4</v>
      </c>
      <c r="B6" s="262"/>
      <c r="C6" s="63" t="s">
        <v>172</v>
      </c>
      <c r="D6" s="228">
        <v>118</v>
      </c>
      <c r="E6" s="228">
        <v>118</v>
      </c>
      <c r="F6" s="228">
        <v>0</v>
      </c>
      <c r="G6" s="75"/>
    </row>
    <row r="7" spans="1:7" s="62" customFormat="1">
      <c r="A7" s="48">
        <v>5</v>
      </c>
      <c r="B7" s="262"/>
      <c r="C7" s="63" t="s">
        <v>173</v>
      </c>
      <c r="D7" s="228">
        <v>21</v>
      </c>
      <c r="E7" s="228">
        <v>18</v>
      </c>
      <c r="F7" s="228">
        <v>56</v>
      </c>
      <c r="G7" s="75"/>
    </row>
    <row r="8" spans="1:7" s="62" customFormat="1">
      <c r="A8" s="48">
        <v>6</v>
      </c>
      <c r="B8" s="262"/>
      <c r="C8" s="63" t="s">
        <v>97</v>
      </c>
      <c r="D8" s="228">
        <v>34</v>
      </c>
      <c r="E8" s="228">
        <v>34</v>
      </c>
      <c r="F8" s="228">
        <v>20</v>
      </c>
      <c r="G8" s="75"/>
    </row>
    <row r="9" spans="1:7" s="62" customFormat="1">
      <c r="A9" s="48">
        <v>7</v>
      </c>
      <c r="B9" s="262"/>
      <c r="C9" s="63" t="s">
        <v>174</v>
      </c>
      <c r="D9" s="228">
        <v>0</v>
      </c>
      <c r="E9" s="228">
        <v>0</v>
      </c>
      <c r="F9" s="228">
        <v>0</v>
      </c>
      <c r="G9" s="75"/>
    </row>
    <row r="10" spans="1:7" s="62" customFormat="1">
      <c r="A10" s="48">
        <v>8</v>
      </c>
      <c r="B10" s="262"/>
      <c r="C10" s="23" t="s">
        <v>175</v>
      </c>
      <c r="D10" s="228">
        <v>2</v>
      </c>
      <c r="E10" s="228">
        <v>2</v>
      </c>
      <c r="F10" s="228">
        <v>30</v>
      </c>
      <c r="G10" s="75"/>
    </row>
    <row r="11" spans="1:7" s="62" customFormat="1">
      <c r="A11" s="48">
        <v>9</v>
      </c>
      <c r="B11" s="262"/>
      <c r="C11" s="23" t="s">
        <v>176</v>
      </c>
      <c r="D11" s="228">
        <v>9</v>
      </c>
      <c r="E11" s="228">
        <v>9</v>
      </c>
      <c r="F11" s="228">
        <v>0</v>
      </c>
      <c r="G11" s="75"/>
    </row>
    <row r="12" spans="1:7" ht="24">
      <c r="A12" s="48">
        <v>10</v>
      </c>
      <c r="B12" s="262"/>
      <c r="C12" s="23" t="s">
        <v>101</v>
      </c>
      <c r="D12" s="229">
        <v>0</v>
      </c>
      <c r="E12" s="229">
        <v>0</v>
      </c>
      <c r="F12" s="229">
        <v>0</v>
      </c>
      <c r="G12" s="27"/>
    </row>
    <row r="13" spans="1:7" ht="24">
      <c r="A13" s="48">
        <v>11</v>
      </c>
      <c r="B13" s="262"/>
      <c r="C13" s="23" t="s">
        <v>102</v>
      </c>
      <c r="D13" s="229">
        <v>0</v>
      </c>
      <c r="E13" s="229">
        <v>0</v>
      </c>
      <c r="F13" s="229">
        <v>0</v>
      </c>
      <c r="G13" s="27"/>
    </row>
    <row r="14" spans="1:7" ht="24">
      <c r="A14" s="48">
        <v>12</v>
      </c>
      <c r="B14" s="262"/>
      <c r="C14" s="23" t="s">
        <v>103</v>
      </c>
      <c r="D14" s="229">
        <v>0</v>
      </c>
      <c r="E14" s="229">
        <v>0</v>
      </c>
      <c r="F14" s="229">
        <v>0</v>
      </c>
      <c r="G14" s="27"/>
    </row>
    <row r="15" spans="1:7" ht="24">
      <c r="A15" s="48">
        <v>13</v>
      </c>
      <c r="B15" s="262"/>
      <c r="C15" s="23" t="s">
        <v>104</v>
      </c>
      <c r="D15" s="229">
        <v>0</v>
      </c>
      <c r="E15" s="229">
        <v>0</v>
      </c>
      <c r="F15" s="229">
        <v>0</v>
      </c>
      <c r="G15" s="27"/>
    </row>
    <row r="16" spans="1:7">
      <c r="A16" s="48">
        <v>14</v>
      </c>
      <c r="B16" s="262"/>
      <c r="C16" s="23" t="s">
        <v>105</v>
      </c>
      <c r="D16" s="229">
        <v>11</v>
      </c>
      <c r="E16" s="229">
        <v>11</v>
      </c>
      <c r="F16" s="229">
        <v>0</v>
      </c>
      <c r="G16" s="27"/>
    </row>
    <row r="17" spans="1:7">
      <c r="A17" s="48">
        <v>15</v>
      </c>
      <c r="B17" s="262"/>
      <c r="C17" s="23" t="s">
        <v>106</v>
      </c>
      <c r="D17" s="229">
        <v>412</v>
      </c>
      <c r="E17" s="229">
        <v>1320</v>
      </c>
      <c r="F17" s="229">
        <v>11805</v>
      </c>
      <c r="G17" s="27"/>
    </row>
    <row r="18" spans="1:7" s="114" customFormat="1" ht="47.25" customHeight="1">
      <c r="A18" s="48">
        <v>16</v>
      </c>
      <c r="B18" s="262"/>
      <c r="C18" s="21" t="s">
        <v>107</v>
      </c>
      <c r="D18" s="232">
        <v>0</v>
      </c>
      <c r="E18" s="232">
        <v>0</v>
      </c>
      <c r="F18" s="232">
        <v>0</v>
      </c>
      <c r="G18" s="259" t="s">
        <v>619</v>
      </c>
    </row>
    <row r="19" spans="1:7" s="114" customFormat="1" ht="47.25" customHeight="1">
      <c r="A19" s="48">
        <v>17</v>
      </c>
      <c r="B19" s="262"/>
      <c r="C19" s="21" t="s">
        <v>108</v>
      </c>
      <c r="D19" s="232">
        <v>0</v>
      </c>
      <c r="E19" s="232">
        <v>0</v>
      </c>
      <c r="F19" s="232">
        <v>0</v>
      </c>
      <c r="G19" s="260"/>
    </row>
    <row r="20" spans="1:7">
      <c r="A20" s="48">
        <v>19</v>
      </c>
      <c r="B20" s="258" t="s">
        <v>110</v>
      </c>
      <c r="C20" s="18" t="s">
        <v>109</v>
      </c>
      <c r="D20" s="229">
        <v>13</v>
      </c>
      <c r="E20" s="229">
        <v>13</v>
      </c>
      <c r="F20" s="229">
        <v>0</v>
      </c>
      <c r="G20" s="27"/>
    </row>
    <row r="21" spans="1:7">
      <c r="A21" s="48">
        <v>20</v>
      </c>
      <c r="B21" s="258"/>
      <c r="C21" s="22" t="s">
        <v>111</v>
      </c>
      <c r="D21" s="229">
        <v>195</v>
      </c>
      <c r="E21" s="229">
        <v>195</v>
      </c>
      <c r="F21" s="229">
        <v>0</v>
      </c>
      <c r="G21" s="27"/>
    </row>
    <row r="22" spans="1:7">
      <c r="A22" s="48">
        <v>21</v>
      </c>
      <c r="B22" s="258"/>
      <c r="C22" s="23" t="s">
        <v>112</v>
      </c>
      <c r="D22" s="229">
        <v>0</v>
      </c>
      <c r="E22" s="229">
        <v>0</v>
      </c>
      <c r="F22" s="229">
        <v>41</v>
      </c>
      <c r="G22" s="27"/>
    </row>
    <row r="23" spans="1:7">
      <c r="A23" s="48">
        <v>22</v>
      </c>
      <c r="B23" s="30" t="s">
        <v>113</v>
      </c>
      <c r="C23" s="23" t="s">
        <v>205</v>
      </c>
      <c r="D23" s="229">
        <v>36</v>
      </c>
      <c r="E23" s="229">
        <v>36</v>
      </c>
      <c r="F23" s="229">
        <v>0</v>
      </c>
      <c r="G23" s="27"/>
    </row>
    <row r="24" spans="1:7">
      <c r="A24" s="48">
        <v>23</v>
      </c>
      <c r="B24" s="258" t="s">
        <v>114</v>
      </c>
      <c r="C24" s="18" t="s">
        <v>115</v>
      </c>
      <c r="D24" s="229">
        <v>1</v>
      </c>
      <c r="E24" s="229">
        <v>1</v>
      </c>
      <c r="F24" s="229">
        <v>0</v>
      </c>
      <c r="G24" s="27"/>
    </row>
    <row r="25" spans="1:7">
      <c r="A25" s="48">
        <v>24</v>
      </c>
      <c r="B25" s="258"/>
      <c r="C25" s="18" t="s">
        <v>116</v>
      </c>
      <c r="D25" s="229">
        <v>3</v>
      </c>
      <c r="E25" s="229">
        <v>3</v>
      </c>
      <c r="F25" s="229">
        <v>1</v>
      </c>
      <c r="G25" s="27"/>
    </row>
    <row r="26" spans="1:7">
      <c r="A26" s="48">
        <v>25</v>
      </c>
      <c r="B26" s="258"/>
      <c r="C26" s="22" t="s">
        <v>117</v>
      </c>
      <c r="D26" s="229">
        <v>0</v>
      </c>
      <c r="E26" s="229">
        <v>9</v>
      </c>
      <c r="F26" s="229">
        <v>9</v>
      </c>
      <c r="G26" s="27"/>
    </row>
    <row r="27" spans="1:7">
      <c r="A27" s="48">
        <v>26</v>
      </c>
      <c r="B27" s="258" t="s">
        <v>118</v>
      </c>
      <c r="C27" s="23" t="s">
        <v>119</v>
      </c>
      <c r="D27" s="229">
        <v>13</v>
      </c>
      <c r="E27" s="229">
        <v>13</v>
      </c>
      <c r="F27" s="229">
        <v>28</v>
      </c>
      <c r="G27" s="27"/>
    </row>
    <row r="28" spans="1:7">
      <c r="A28" s="48">
        <v>27</v>
      </c>
      <c r="B28" s="258"/>
      <c r="C28" s="23" t="s">
        <v>120</v>
      </c>
      <c r="D28" s="229">
        <v>195</v>
      </c>
      <c r="E28" s="229">
        <v>195</v>
      </c>
      <c r="F28" s="229">
        <v>0</v>
      </c>
      <c r="G28" s="27"/>
    </row>
    <row r="29" spans="1:7">
      <c r="A29" s="48">
        <v>28</v>
      </c>
      <c r="B29" s="30" t="s">
        <v>121</v>
      </c>
      <c r="C29" s="23" t="s">
        <v>187</v>
      </c>
      <c r="D29" s="229">
        <v>0</v>
      </c>
      <c r="E29" s="229">
        <v>0</v>
      </c>
      <c r="F29" s="229">
        <v>13</v>
      </c>
      <c r="G29" s="27"/>
    </row>
    <row r="30" spans="1:7">
      <c r="A30" s="48">
        <v>29</v>
      </c>
      <c r="B30" s="30" t="s">
        <v>122</v>
      </c>
      <c r="C30" s="23" t="s">
        <v>177</v>
      </c>
      <c r="D30" s="229">
        <v>9</v>
      </c>
      <c r="E30" s="229">
        <v>9</v>
      </c>
      <c r="F30" s="229">
        <v>0</v>
      </c>
      <c r="G30" s="27"/>
    </row>
    <row r="31" spans="1:7">
      <c r="A31" s="48">
        <v>30</v>
      </c>
      <c r="B31" s="30" t="s">
        <v>123</v>
      </c>
      <c r="C31" s="23" t="s">
        <v>178</v>
      </c>
      <c r="D31" s="229">
        <v>13</v>
      </c>
      <c r="E31" s="229">
        <v>12</v>
      </c>
      <c r="F31" s="229">
        <v>0</v>
      </c>
      <c r="G31" s="27"/>
    </row>
    <row r="32" spans="1:7">
      <c r="A32" s="48">
        <v>31</v>
      </c>
      <c r="B32" s="258" t="s">
        <v>124</v>
      </c>
      <c r="C32" s="23" t="s">
        <v>125</v>
      </c>
      <c r="D32" s="229">
        <v>1</v>
      </c>
      <c r="E32" s="229">
        <v>1</v>
      </c>
      <c r="F32" s="229">
        <v>0</v>
      </c>
      <c r="G32" s="27"/>
    </row>
    <row r="33" spans="1:7">
      <c r="A33" s="48">
        <v>32</v>
      </c>
      <c r="B33" s="258"/>
      <c r="C33" s="23" t="s">
        <v>180</v>
      </c>
      <c r="D33" s="229">
        <v>1</v>
      </c>
      <c r="E33" s="229">
        <v>1</v>
      </c>
      <c r="F33" s="229">
        <v>0</v>
      </c>
      <c r="G33" s="27"/>
    </row>
    <row r="34" spans="1:7">
      <c r="A34" s="48">
        <v>33</v>
      </c>
      <c r="B34" s="258"/>
      <c r="C34" s="23" t="s">
        <v>179</v>
      </c>
      <c r="D34" s="229">
        <v>1</v>
      </c>
      <c r="E34" s="229">
        <v>1</v>
      </c>
      <c r="F34" s="229">
        <v>0</v>
      </c>
      <c r="G34" s="27"/>
    </row>
    <row r="35" spans="1:7">
      <c r="A35" s="48">
        <v>34</v>
      </c>
      <c r="B35" s="258"/>
      <c r="C35" s="23" t="s">
        <v>181</v>
      </c>
      <c r="D35" s="229">
        <v>1</v>
      </c>
      <c r="E35" s="229">
        <v>1</v>
      </c>
      <c r="F35" s="229">
        <v>0</v>
      </c>
      <c r="G35" s="27"/>
    </row>
    <row r="36" spans="1:7">
      <c r="A36" s="48">
        <v>35</v>
      </c>
      <c r="B36" s="258"/>
      <c r="C36" s="23" t="s">
        <v>182</v>
      </c>
      <c r="D36" s="229">
        <v>4</v>
      </c>
      <c r="E36" s="229">
        <v>4</v>
      </c>
      <c r="F36" s="229">
        <v>0</v>
      </c>
      <c r="G36" s="27"/>
    </row>
    <row r="37" spans="1:7">
      <c r="A37" s="48">
        <v>36</v>
      </c>
      <c r="B37" s="258"/>
      <c r="C37" s="23" t="s">
        <v>183</v>
      </c>
      <c r="D37" s="229">
        <v>9</v>
      </c>
      <c r="E37" s="229">
        <v>9</v>
      </c>
      <c r="F37" s="229">
        <v>0</v>
      </c>
      <c r="G37" s="27"/>
    </row>
    <row r="38" spans="1:7">
      <c r="A38" s="48">
        <v>37</v>
      </c>
      <c r="B38" s="258"/>
      <c r="C38" s="23" t="s">
        <v>184</v>
      </c>
      <c r="D38" s="229">
        <v>26</v>
      </c>
      <c r="E38" s="229">
        <v>26</v>
      </c>
      <c r="F38" s="229">
        <v>4</v>
      </c>
      <c r="G38" s="27"/>
    </row>
    <row r="39" spans="1:7">
      <c r="A39" s="48">
        <v>38</v>
      </c>
      <c r="B39" s="258"/>
      <c r="C39" s="23" t="s">
        <v>185</v>
      </c>
      <c r="D39" s="229">
        <v>239</v>
      </c>
      <c r="E39" s="229">
        <v>239</v>
      </c>
      <c r="F39" s="229">
        <v>0</v>
      </c>
      <c r="G39" s="27"/>
    </row>
    <row r="40" spans="1:7">
      <c r="A40" s="48">
        <v>39</v>
      </c>
      <c r="B40" s="258"/>
      <c r="C40" s="23" t="s">
        <v>186</v>
      </c>
      <c r="D40" s="229">
        <v>980</v>
      </c>
      <c r="E40" s="229">
        <v>980</v>
      </c>
      <c r="F40" s="229">
        <v>0</v>
      </c>
      <c r="G40" s="27"/>
    </row>
    <row r="41" spans="1:7">
      <c r="A41" s="48">
        <v>40</v>
      </c>
      <c r="B41" s="30" t="s">
        <v>126</v>
      </c>
      <c r="C41" s="23" t="s">
        <v>127</v>
      </c>
      <c r="D41" s="229">
        <v>0</v>
      </c>
      <c r="E41" s="229">
        <v>0</v>
      </c>
      <c r="F41" s="229">
        <v>0</v>
      </c>
      <c r="G41" s="27"/>
    </row>
    <row r="42" spans="1:7">
      <c r="A42" s="48">
        <v>41</v>
      </c>
      <c r="B42" s="30" t="s">
        <v>128</v>
      </c>
      <c r="C42" s="23" t="s">
        <v>129</v>
      </c>
      <c r="D42" s="229">
        <v>0</v>
      </c>
      <c r="E42" s="229">
        <v>0</v>
      </c>
      <c r="F42" s="229">
        <v>199</v>
      </c>
      <c r="G42" s="27"/>
    </row>
    <row r="43" spans="1:7">
      <c r="A43" s="48">
        <v>42</v>
      </c>
      <c r="B43" s="258" t="s">
        <v>130</v>
      </c>
      <c r="C43" s="23" t="s">
        <v>131</v>
      </c>
      <c r="D43" s="229">
        <v>0</v>
      </c>
      <c r="E43" s="229">
        <v>0</v>
      </c>
      <c r="F43" s="229">
        <v>0</v>
      </c>
      <c r="G43" s="27"/>
    </row>
    <row r="44" spans="1:7">
      <c r="A44" s="48">
        <v>43</v>
      </c>
      <c r="B44" s="258"/>
      <c r="C44" s="23" t="s">
        <v>132</v>
      </c>
      <c r="D44" s="229">
        <v>0</v>
      </c>
      <c r="E44" s="229">
        <v>0</v>
      </c>
      <c r="F44" s="229">
        <v>0</v>
      </c>
      <c r="G44" s="27"/>
    </row>
    <row r="45" spans="1:7">
      <c r="A45" s="48">
        <v>44</v>
      </c>
      <c r="B45" s="258" t="s">
        <v>133</v>
      </c>
      <c r="C45" s="23" t="s">
        <v>134</v>
      </c>
      <c r="D45" s="229">
        <v>13</v>
      </c>
      <c r="E45" s="229">
        <v>13</v>
      </c>
      <c r="F45" s="229">
        <v>28</v>
      </c>
      <c r="G45" s="27"/>
    </row>
    <row r="46" spans="1:7">
      <c r="A46" s="48">
        <v>45</v>
      </c>
      <c r="B46" s="258"/>
      <c r="C46" s="23" t="s">
        <v>135</v>
      </c>
      <c r="D46" s="229">
        <v>0</v>
      </c>
      <c r="E46" s="229">
        <v>0</v>
      </c>
      <c r="F46" s="229">
        <v>0</v>
      </c>
      <c r="G46" s="27"/>
    </row>
    <row r="47" spans="1:7">
      <c r="A47" s="48">
        <v>46</v>
      </c>
      <c r="B47" s="30" t="s">
        <v>136</v>
      </c>
      <c r="C47" s="23" t="s">
        <v>137</v>
      </c>
      <c r="D47" s="229">
        <v>0</v>
      </c>
      <c r="E47" s="229">
        <v>0</v>
      </c>
      <c r="F47" s="229">
        <v>13</v>
      </c>
      <c r="G47" s="27"/>
    </row>
    <row r="48" spans="1:7">
      <c r="A48" s="48">
        <v>47</v>
      </c>
      <c r="B48" s="30" t="s">
        <v>138</v>
      </c>
      <c r="C48" s="23" t="s">
        <v>188</v>
      </c>
      <c r="D48" s="229">
        <v>13</v>
      </c>
      <c r="E48" s="229">
        <v>13</v>
      </c>
      <c r="F48" s="229">
        <v>0</v>
      </c>
      <c r="G48" s="27"/>
    </row>
    <row r="49" spans="1:7">
      <c r="A49" s="48">
        <v>48</v>
      </c>
      <c r="B49" s="30" t="s">
        <v>139</v>
      </c>
      <c r="C49" s="23" t="s">
        <v>140</v>
      </c>
      <c r="D49" s="229">
        <v>7</v>
      </c>
      <c r="E49" s="229">
        <v>7</v>
      </c>
      <c r="F49" s="229">
        <v>6</v>
      </c>
      <c r="G49" s="27"/>
    </row>
    <row r="50" spans="1:7">
      <c r="B50" s="9"/>
    </row>
    <row r="51" spans="1:7">
      <c r="B51" s="9"/>
    </row>
    <row r="52" spans="1:7">
      <c r="B52" s="9"/>
    </row>
  </sheetData>
  <mergeCells count="12">
    <mergeCell ref="A1:A2"/>
    <mergeCell ref="B1:B2"/>
    <mergeCell ref="C1:C2"/>
    <mergeCell ref="B3:B19"/>
    <mergeCell ref="B45:B46"/>
    <mergeCell ref="B43:B44"/>
    <mergeCell ref="D1:G1"/>
    <mergeCell ref="B20:B22"/>
    <mergeCell ref="B24:B26"/>
    <mergeCell ref="B27:B28"/>
    <mergeCell ref="B32:B40"/>
    <mergeCell ref="G18:G19"/>
  </mergeCells>
  <pageMargins left="0.7" right="0.7" top="0.75" bottom="0.75" header="0.3" footer="0.3"/>
</worksheet>
</file>

<file path=xl/worksheets/sheet4.xml><?xml version="1.0" encoding="utf-8"?>
<worksheet xmlns="http://schemas.openxmlformats.org/spreadsheetml/2006/main" xmlns:r="http://schemas.openxmlformats.org/officeDocument/2006/relationships">
  <dimension ref="A1:AD1239"/>
  <sheetViews>
    <sheetView topLeftCell="D1" zoomScale="50" zoomScaleNormal="50" workbookViewId="0">
      <pane ySplit="9" topLeftCell="A10" activePane="bottomLeft" state="frozen"/>
      <selection activeCell="C1" sqref="C1"/>
      <selection pane="bottomLeft" activeCell="U272" sqref="U272"/>
    </sheetView>
  </sheetViews>
  <sheetFormatPr defaultColWidth="8.85546875" defaultRowHeight="15"/>
  <cols>
    <col min="1" max="1" width="12.85546875" style="42" customWidth="1"/>
    <col min="2" max="2" width="66.42578125" style="42" customWidth="1"/>
    <col min="3" max="3" width="26.5703125" style="42" customWidth="1"/>
    <col min="4" max="4" width="16.140625" style="37" customWidth="1"/>
    <col min="5" max="5" width="14.85546875" style="35" customWidth="1"/>
    <col min="6" max="6" width="17.28515625" style="42" customWidth="1"/>
    <col min="7" max="7" width="15.140625" style="42" customWidth="1"/>
    <col min="8" max="8" width="22.28515625" style="42" customWidth="1"/>
    <col min="9" max="9" width="15.85546875" style="42" customWidth="1"/>
    <col min="10" max="10" width="19.140625" style="42" customWidth="1"/>
    <col min="11" max="11" width="18.42578125" style="42" customWidth="1"/>
    <col min="12" max="12" width="13.85546875" style="43" bestFit="1" customWidth="1"/>
    <col min="13" max="13" width="13" style="35" customWidth="1"/>
    <col min="14" max="14" width="15.5703125" style="42" customWidth="1"/>
    <col min="15" max="15" width="18.7109375" style="42" customWidth="1"/>
    <col min="16" max="16" width="15.28515625" style="35" bestFit="1" customWidth="1"/>
    <col min="17" max="17" width="16.7109375" style="42" customWidth="1"/>
    <col min="18" max="18" width="16.42578125" style="42" customWidth="1"/>
    <col min="19" max="19" width="14.28515625" style="42" customWidth="1"/>
    <col min="20" max="20" width="14.28515625" style="43" customWidth="1"/>
    <col min="21" max="21" width="25.5703125" style="35" customWidth="1"/>
    <col min="22" max="22" width="58.5703125" style="42" customWidth="1"/>
    <col min="23" max="23" width="34.42578125" style="42" customWidth="1"/>
    <col min="24" max="24" width="22.5703125" style="42" customWidth="1"/>
    <col min="25" max="25" width="8.85546875" style="42" customWidth="1"/>
    <col min="26" max="28" width="16.28515625" style="42" customWidth="1"/>
    <col min="29" max="29" width="21" style="42" customWidth="1"/>
    <col min="30" max="30" width="25.42578125" style="42" customWidth="1"/>
    <col min="31" max="16384" width="8.85546875" style="42"/>
  </cols>
  <sheetData>
    <row r="1" spans="1:30" s="33" customFormat="1">
      <c r="A1" s="297" t="s">
        <v>22</v>
      </c>
      <c r="B1" s="297"/>
      <c r="C1" s="297"/>
      <c r="D1" s="297"/>
      <c r="E1" s="297"/>
      <c r="F1" s="297"/>
      <c r="G1" s="297"/>
      <c r="H1" s="297"/>
      <c r="I1" s="297"/>
      <c r="J1" s="297"/>
      <c r="K1" s="297"/>
      <c r="L1" s="297"/>
      <c r="M1" s="297"/>
      <c r="N1" s="297"/>
      <c r="O1" s="297"/>
      <c r="P1" s="297"/>
      <c r="Q1" s="297"/>
      <c r="R1" s="297"/>
      <c r="S1" s="297"/>
      <c r="T1" s="297"/>
      <c r="U1" s="297"/>
    </row>
    <row r="2" spans="1:30" s="144" customFormat="1">
      <c r="B2" s="145" t="s">
        <v>23</v>
      </c>
      <c r="C2" s="146">
        <f>SUM(D10:D266)</f>
        <v>39877.049999999981</v>
      </c>
      <c r="D2" s="143"/>
      <c r="E2" s="110"/>
      <c r="L2" s="147"/>
      <c r="M2" s="143"/>
      <c r="P2" s="110"/>
      <c r="T2" s="147"/>
      <c r="U2" s="110"/>
    </row>
    <row r="3" spans="1:30" s="33" customFormat="1">
      <c r="B3" s="34" t="s">
        <v>27</v>
      </c>
      <c r="C3" s="38">
        <f>SUM(G10:G266)/C2</f>
        <v>0</v>
      </c>
      <c r="D3" s="37"/>
      <c r="E3" s="35"/>
      <c r="L3" s="36"/>
      <c r="M3" s="37"/>
      <c r="P3" s="35"/>
      <c r="T3" s="36"/>
      <c r="U3" s="35"/>
    </row>
    <row r="4" spans="1:30" s="33" customFormat="1">
      <c r="B4" s="34" t="s">
        <v>25</v>
      </c>
      <c r="C4" s="39">
        <f>SUM(K10:K266)</f>
        <v>34522.439428980004</v>
      </c>
      <c r="D4" s="37"/>
      <c r="E4" s="298" t="s">
        <v>307</v>
      </c>
      <c r="F4" s="299"/>
      <c r="G4" s="300" t="s">
        <v>306</v>
      </c>
      <c r="H4" s="300"/>
      <c r="I4" s="300"/>
      <c r="J4" s="300"/>
      <c r="L4" s="36"/>
      <c r="M4" s="37"/>
      <c r="P4" s="35"/>
      <c r="T4" s="36"/>
      <c r="U4" s="35"/>
    </row>
    <row r="5" spans="1:30" s="33" customFormat="1">
      <c r="B5" s="34" t="s">
        <v>24</v>
      </c>
      <c r="C5" s="39">
        <f>SUM(U10:U266)</f>
        <v>56641.06</v>
      </c>
      <c r="D5" s="37"/>
      <c r="E5" s="35"/>
      <c r="L5" s="36"/>
      <c r="M5" s="37"/>
      <c r="P5" s="35"/>
      <c r="T5" s="36"/>
      <c r="U5" s="35"/>
    </row>
    <row r="6" spans="1:30" s="33" customFormat="1">
      <c r="D6" s="37"/>
      <c r="E6" s="35"/>
      <c r="L6" s="36"/>
      <c r="M6" s="37"/>
      <c r="P6" s="35"/>
      <c r="T6" s="36"/>
      <c r="U6" s="35"/>
    </row>
    <row r="7" spans="1:30" s="33" customFormat="1">
      <c r="A7" s="301" t="s">
        <v>0</v>
      </c>
      <c r="B7" s="301" t="s">
        <v>1</v>
      </c>
      <c r="C7" s="303" t="s">
        <v>332</v>
      </c>
      <c r="D7" s="304"/>
      <c r="E7" s="304"/>
      <c r="F7" s="304"/>
      <c r="G7" s="305"/>
      <c r="H7" s="306" t="s">
        <v>333</v>
      </c>
      <c r="I7" s="306"/>
      <c r="J7" s="306"/>
      <c r="K7" s="306"/>
      <c r="L7" s="306"/>
      <c r="M7" s="306"/>
      <c r="N7" s="306"/>
      <c r="O7" s="306"/>
      <c r="P7" s="306"/>
      <c r="Q7" s="306"/>
      <c r="R7" s="306"/>
      <c r="S7" s="306"/>
      <c r="T7" s="306"/>
      <c r="U7" s="306"/>
      <c r="V7" s="289" t="s">
        <v>13</v>
      </c>
      <c r="W7" s="77"/>
      <c r="X7" s="77"/>
      <c r="Y7" s="77"/>
      <c r="Z7" s="77"/>
      <c r="AA7" s="77"/>
      <c r="AB7" s="77"/>
      <c r="AC7" s="77"/>
      <c r="AD7" s="77"/>
    </row>
    <row r="8" spans="1:30" s="79" customFormat="1" ht="14.45" customHeight="1">
      <c r="A8" s="301"/>
      <c r="B8" s="301"/>
      <c r="C8" s="290" t="s">
        <v>303</v>
      </c>
      <c r="D8" s="290"/>
      <c r="E8" s="290"/>
      <c r="F8" s="291" t="s">
        <v>304</v>
      </c>
      <c r="G8" s="292"/>
      <c r="H8" s="293" t="s">
        <v>8</v>
      </c>
      <c r="I8" s="293"/>
      <c r="J8" s="293"/>
      <c r="K8" s="134"/>
      <c r="L8" s="294" t="s">
        <v>9</v>
      </c>
      <c r="M8" s="294"/>
      <c r="N8" s="294"/>
      <c r="O8" s="294"/>
      <c r="P8" s="294"/>
      <c r="Q8" s="295" t="s">
        <v>10</v>
      </c>
      <c r="R8" s="295"/>
      <c r="S8" s="295"/>
      <c r="T8" s="296" t="s">
        <v>11</v>
      </c>
      <c r="U8" s="296"/>
      <c r="V8" s="289"/>
      <c r="W8" s="77"/>
      <c r="X8" s="78"/>
      <c r="Y8" s="78"/>
      <c r="Z8" s="78"/>
      <c r="AA8" s="40"/>
      <c r="AB8" s="40"/>
      <c r="AC8" s="78"/>
      <c r="AD8" s="78"/>
    </row>
    <row r="9" spans="1:30" s="41" customFormat="1" ht="87.75" customHeight="1">
      <c r="A9" s="302"/>
      <c r="B9" s="302"/>
      <c r="C9" s="72" t="s">
        <v>7</v>
      </c>
      <c r="D9" s="72" t="s">
        <v>32</v>
      </c>
      <c r="E9" s="72" t="s">
        <v>302</v>
      </c>
      <c r="F9" s="74" t="s">
        <v>12</v>
      </c>
      <c r="G9" s="73" t="s">
        <v>26</v>
      </c>
      <c r="H9" s="80" t="s">
        <v>29</v>
      </c>
      <c r="I9" s="80" t="s">
        <v>305</v>
      </c>
      <c r="J9" s="76" t="s">
        <v>33</v>
      </c>
      <c r="K9" s="80" t="s">
        <v>334</v>
      </c>
      <c r="L9" s="81" t="s">
        <v>2</v>
      </c>
      <c r="M9" s="82" t="s">
        <v>335</v>
      </c>
      <c r="N9" s="82" t="s">
        <v>30</v>
      </c>
      <c r="O9" s="82" t="s">
        <v>28</v>
      </c>
      <c r="P9" s="82" t="s">
        <v>3</v>
      </c>
      <c r="Q9" s="83" t="s">
        <v>4</v>
      </c>
      <c r="R9" s="83" t="s">
        <v>336</v>
      </c>
      <c r="S9" s="83" t="s">
        <v>34</v>
      </c>
      <c r="T9" s="84" t="s">
        <v>5</v>
      </c>
      <c r="U9" s="85" t="s">
        <v>6</v>
      </c>
      <c r="V9" s="289"/>
      <c r="W9" s="77"/>
      <c r="X9" s="78"/>
      <c r="Y9" s="78"/>
      <c r="Z9" s="78"/>
      <c r="AA9" s="40"/>
      <c r="AB9" s="40"/>
      <c r="AC9" s="78"/>
      <c r="AD9" s="78"/>
    </row>
    <row r="10" spans="1:30" s="93" customFormat="1" ht="15.75">
      <c r="A10" s="86" t="s">
        <v>207</v>
      </c>
      <c r="B10" s="86" t="s">
        <v>208</v>
      </c>
      <c r="C10" s="171">
        <v>6408</v>
      </c>
      <c r="D10" s="283">
        <v>15149.2</v>
      </c>
      <c r="E10" s="280">
        <f>14348.12+807.64</f>
        <v>15155.76</v>
      </c>
      <c r="F10" s="88">
        <v>1444</v>
      </c>
      <c r="G10" s="286"/>
      <c r="H10" s="89">
        <v>4958</v>
      </c>
      <c r="I10" s="89">
        <v>13979</v>
      </c>
      <c r="J10" s="263">
        <v>8316.9500000000007</v>
      </c>
      <c r="K10" s="269">
        <f>(E10-J10)+8%*(E10-J10)</f>
        <v>7385.9147999999996</v>
      </c>
      <c r="L10" s="90">
        <f t="shared" ref="L10:L79" si="0">C10-H10</f>
        <v>1450</v>
      </c>
      <c r="M10" s="89">
        <v>13979</v>
      </c>
      <c r="N10" s="89">
        <v>13979</v>
      </c>
      <c r="O10" s="91">
        <v>13979</v>
      </c>
      <c r="P10" s="263">
        <v>6877.2</v>
      </c>
      <c r="Q10" s="89"/>
      <c r="R10" s="89"/>
      <c r="S10" s="263">
        <f>1254.19+63.3</f>
        <v>1317.49</v>
      </c>
      <c r="T10" s="90">
        <f>L10+Q10</f>
        <v>1450</v>
      </c>
      <c r="U10" s="263">
        <f>P10+S10</f>
        <v>8194.69</v>
      </c>
      <c r="V10" s="92"/>
      <c r="Y10" s="94"/>
      <c r="Z10" s="95"/>
      <c r="AA10" s="95"/>
      <c r="AB10" s="94"/>
      <c r="AC10" s="94"/>
    </row>
    <row r="11" spans="1:30" s="183" customFormat="1" ht="147" customHeight="1">
      <c r="A11" s="187" t="s">
        <v>209</v>
      </c>
      <c r="B11" s="187" t="s">
        <v>14</v>
      </c>
      <c r="C11" s="185">
        <v>1609</v>
      </c>
      <c r="D11" s="284"/>
      <c r="E11" s="281"/>
      <c r="F11" s="89">
        <v>877</v>
      </c>
      <c r="G11" s="287"/>
      <c r="H11" s="180"/>
      <c r="I11" s="180"/>
      <c r="J11" s="264"/>
      <c r="K11" s="270">
        <f t="shared" ref="K11:K79" si="1">(E11-J11)+8%*(E11-J11)</f>
        <v>0</v>
      </c>
      <c r="L11" s="181">
        <f t="shared" si="0"/>
        <v>1609</v>
      </c>
      <c r="M11" s="96">
        <v>17733</v>
      </c>
      <c r="N11" s="180">
        <v>15680</v>
      </c>
      <c r="O11" s="180">
        <v>18890</v>
      </c>
      <c r="P11" s="264"/>
      <c r="Q11" s="188">
        <v>276</v>
      </c>
      <c r="R11" s="180">
        <v>17733</v>
      </c>
      <c r="S11" s="264"/>
      <c r="T11" s="181">
        <f t="shared" ref="T11:T81" si="2">L11+Q11</f>
        <v>1885</v>
      </c>
      <c r="U11" s="264">
        <f t="shared" ref="U11:U81" si="3">P11+S11</f>
        <v>0</v>
      </c>
      <c r="V11" s="165" t="s">
        <v>590</v>
      </c>
      <c r="W11" s="182"/>
      <c r="Z11" s="182"/>
      <c r="AA11" s="184"/>
      <c r="AB11" s="184"/>
      <c r="AC11" s="182"/>
      <c r="AD11" s="182"/>
    </row>
    <row r="12" spans="1:30" s="183" customFormat="1" ht="49.9" customHeight="1">
      <c r="A12" s="187" t="s">
        <v>210</v>
      </c>
      <c r="B12" s="187" t="s">
        <v>337</v>
      </c>
      <c r="C12" s="217">
        <v>12</v>
      </c>
      <c r="D12" s="284"/>
      <c r="E12" s="281"/>
      <c r="F12" s="89">
        <v>9</v>
      </c>
      <c r="G12" s="287"/>
      <c r="H12" s="180"/>
      <c r="I12" s="180"/>
      <c r="J12" s="264"/>
      <c r="K12" s="270"/>
      <c r="L12" s="181">
        <f t="shared" ref="L12" si="4">C12-H12</f>
        <v>12</v>
      </c>
      <c r="M12" s="99">
        <v>23153</v>
      </c>
      <c r="N12" s="180">
        <v>23153</v>
      </c>
      <c r="O12" s="180">
        <v>23153</v>
      </c>
      <c r="P12" s="264"/>
      <c r="Q12" s="180">
        <v>29</v>
      </c>
      <c r="R12" s="180">
        <v>23153</v>
      </c>
      <c r="S12" s="264"/>
      <c r="T12" s="181">
        <f t="shared" ref="T12" si="5">L12+Q12</f>
        <v>41</v>
      </c>
      <c r="U12" s="264"/>
      <c r="V12" s="165" t="s">
        <v>530</v>
      </c>
      <c r="W12" s="182"/>
      <c r="Z12" s="182"/>
      <c r="AA12" s="184"/>
      <c r="AB12" s="184"/>
      <c r="AC12" s="182"/>
      <c r="AD12" s="182"/>
    </row>
    <row r="13" spans="1:30" s="183" customFormat="1" ht="49.9" customHeight="1">
      <c r="A13" s="187" t="s">
        <v>606</v>
      </c>
      <c r="B13" s="187" t="s">
        <v>607</v>
      </c>
      <c r="C13" s="185">
        <v>0</v>
      </c>
      <c r="D13" s="284"/>
      <c r="E13" s="281"/>
      <c r="F13" s="89">
        <v>0</v>
      </c>
      <c r="G13" s="287"/>
      <c r="H13" s="180"/>
      <c r="I13" s="180"/>
      <c r="J13" s="264"/>
      <c r="K13" s="270">
        <f t="shared" si="1"/>
        <v>0</v>
      </c>
      <c r="L13" s="181">
        <f t="shared" si="0"/>
        <v>0</v>
      </c>
      <c r="M13" s="99"/>
      <c r="N13" s="180"/>
      <c r="O13" s="180"/>
      <c r="P13" s="264"/>
      <c r="Q13" s="180">
        <v>39</v>
      </c>
      <c r="R13" s="180">
        <v>18034</v>
      </c>
      <c r="S13" s="264"/>
      <c r="T13" s="181">
        <f t="shared" si="2"/>
        <v>39</v>
      </c>
      <c r="U13" s="264">
        <f t="shared" si="3"/>
        <v>0</v>
      </c>
      <c r="V13" s="165" t="s">
        <v>608</v>
      </c>
      <c r="W13" s="182"/>
      <c r="Z13" s="182"/>
      <c r="AA13" s="184"/>
      <c r="AB13" s="184"/>
      <c r="AC13" s="182"/>
      <c r="AD13" s="182"/>
    </row>
    <row r="14" spans="1:30" s="183" customFormat="1" ht="116.45" customHeight="1">
      <c r="A14" s="187" t="s">
        <v>211</v>
      </c>
      <c r="B14" s="187" t="s">
        <v>264</v>
      </c>
      <c r="C14" s="175">
        <v>313</v>
      </c>
      <c r="D14" s="284"/>
      <c r="E14" s="281"/>
      <c r="F14" s="89">
        <v>262</v>
      </c>
      <c r="G14" s="287"/>
      <c r="H14" s="180"/>
      <c r="I14" s="180"/>
      <c r="J14" s="264"/>
      <c r="K14" s="270">
        <f t="shared" si="1"/>
        <v>0</v>
      </c>
      <c r="L14" s="181">
        <f t="shared" si="0"/>
        <v>313</v>
      </c>
      <c r="M14" s="99">
        <v>13791</v>
      </c>
      <c r="N14" s="180">
        <v>11487</v>
      </c>
      <c r="O14" s="180">
        <v>14587</v>
      </c>
      <c r="P14" s="264"/>
      <c r="Q14" s="180">
        <v>38</v>
      </c>
      <c r="R14" s="180">
        <v>13791</v>
      </c>
      <c r="S14" s="264"/>
      <c r="T14" s="181">
        <f t="shared" si="2"/>
        <v>351</v>
      </c>
      <c r="U14" s="264">
        <f t="shared" si="3"/>
        <v>0</v>
      </c>
      <c r="V14" s="165" t="s">
        <v>557</v>
      </c>
      <c r="W14" s="182"/>
      <c r="Z14" s="182"/>
      <c r="AA14" s="184"/>
      <c r="AB14" s="184"/>
      <c r="AC14" s="182"/>
      <c r="AD14" s="182"/>
    </row>
    <row r="15" spans="1:30" s="93" customFormat="1" ht="15.75">
      <c r="A15" s="86" t="s">
        <v>211</v>
      </c>
      <c r="B15" s="86" t="s">
        <v>338</v>
      </c>
      <c r="C15" s="171">
        <v>10</v>
      </c>
      <c r="D15" s="284"/>
      <c r="E15" s="281"/>
      <c r="F15" s="89">
        <v>10</v>
      </c>
      <c r="G15" s="287"/>
      <c r="H15" s="89"/>
      <c r="I15" s="89"/>
      <c r="J15" s="264"/>
      <c r="K15" s="270">
        <f t="shared" si="1"/>
        <v>0</v>
      </c>
      <c r="L15" s="90">
        <f t="shared" si="0"/>
        <v>10</v>
      </c>
      <c r="M15" s="100">
        <v>21001</v>
      </c>
      <c r="N15" s="89">
        <v>21001</v>
      </c>
      <c r="O15" s="89">
        <v>21001</v>
      </c>
      <c r="P15" s="264"/>
      <c r="Q15" s="89"/>
      <c r="R15" s="89"/>
      <c r="S15" s="264"/>
      <c r="T15" s="90">
        <f t="shared" si="2"/>
        <v>10</v>
      </c>
      <c r="U15" s="264">
        <f t="shared" si="3"/>
        <v>0</v>
      </c>
      <c r="V15" s="89"/>
      <c r="W15" s="97"/>
      <c r="Z15" s="97"/>
      <c r="AA15" s="98"/>
      <c r="AB15" s="98"/>
      <c r="AC15" s="97"/>
      <c r="AD15" s="97"/>
    </row>
    <row r="16" spans="1:30" s="93" customFormat="1" ht="15.75">
      <c r="A16" s="86" t="s">
        <v>212</v>
      </c>
      <c r="B16" s="86" t="s">
        <v>339</v>
      </c>
      <c r="C16" s="171">
        <v>173</v>
      </c>
      <c r="D16" s="284"/>
      <c r="E16" s="281"/>
      <c r="F16" s="89">
        <v>39</v>
      </c>
      <c r="G16" s="287"/>
      <c r="H16" s="89"/>
      <c r="I16" s="89"/>
      <c r="J16" s="264"/>
      <c r="K16" s="270">
        <f t="shared" si="1"/>
        <v>0</v>
      </c>
      <c r="L16" s="90">
        <f t="shared" si="0"/>
        <v>173</v>
      </c>
      <c r="M16" s="100">
        <v>9359</v>
      </c>
      <c r="N16" s="89">
        <v>9359</v>
      </c>
      <c r="O16" s="89">
        <v>9359</v>
      </c>
      <c r="P16" s="264"/>
      <c r="Q16" s="89"/>
      <c r="R16" s="89"/>
      <c r="S16" s="264"/>
      <c r="T16" s="90">
        <f t="shared" si="2"/>
        <v>173</v>
      </c>
      <c r="U16" s="264">
        <f t="shared" si="3"/>
        <v>0</v>
      </c>
      <c r="V16" s="89"/>
      <c r="W16" s="97"/>
      <c r="Z16" s="97"/>
      <c r="AA16" s="98"/>
      <c r="AB16" s="98"/>
      <c r="AC16" s="97"/>
      <c r="AD16" s="97"/>
    </row>
    <row r="17" spans="1:30" s="93" customFormat="1" ht="15.75">
      <c r="A17" s="86" t="s">
        <v>213</v>
      </c>
      <c r="B17" s="86" t="s">
        <v>214</v>
      </c>
      <c r="C17" s="171">
        <v>33</v>
      </c>
      <c r="D17" s="284"/>
      <c r="E17" s="281"/>
      <c r="F17" s="89">
        <v>6</v>
      </c>
      <c r="G17" s="287"/>
      <c r="H17" s="89"/>
      <c r="I17" s="89"/>
      <c r="J17" s="264"/>
      <c r="K17" s="270">
        <f t="shared" si="1"/>
        <v>0</v>
      </c>
      <c r="L17" s="90">
        <f t="shared" si="0"/>
        <v>33</v>
      </c>
      <c r="M17" s="100">
        <v>13979</v>
      </c>
      <c r="N17" s="89">
        <v>13979</v>
      </c>
      <c r="O17" s="89">
        <v>13979</v>
      </c>
      <c r="P17" s="264"/>
      <c r="Q17" s="89"/>
      <c r="R17" s="89"/>
      <c r="S17" s="264"/>
      <c r="T17" s="90">
        <f t="shared" si="2"/>
        <v>33</v>
      </c>
      <c r="U17" s="264">
        <f t="shared" si="3"/>
        <v>0</v>
      </c>
      <c r="V17" s="89"/>
      <c r="W17" s="97"/>
      <c r="Z17" s="97"/>
      <c r="AA17" s="98"/>
      <c r="AB17" s="98"/>
      <c r="AC17" s="97"/>
      <c r="AD17" s="97"/>
    </row>
    <row r="18" spans="1:30" s="93" customFormat="1" ht="15.75">
      <c r="A18" s="86" t="s">
        <v>215</v>
      </c>
      <c r="B18" s="86" t="s">
        <v>308</v>
      </c>
      <c r="C18" s="172">
        <v>7</v>
      </c>
      <c r="D18" s="284"/>
      <c r="E18" s="281"/>
      <c r="F18" s="89">
        <v>2</v>
      </c>
      <c r="G18" s="287"/>
      <c r="H18" s="89"/>
      <c r="I18" s="89"/>
      <c r="J18" s="264"/>
      <c r="K18" s="270">
        <f t="shared" si="1"/>
        <v>0</v>
      </c>
      <c r="L18" s="90">
        <f t="shared" si="0"/>
        <v>7</v>
      </c>
      <c r="M18" s="100">
        <v>15750</v>
      </c>
      <c r="N18" s="89">
        <v>15750</v>
      </c>
      <c r="O18" s="89">
        <v>15750</v>
      </c>
      <c r="P18" s="264"/>
      <c r="Q18" s="89"/>
      <c r="R18" s="89"/>
      <c r="S18" s="264"/>
      <c r="T18" s="90">
        <f t="shared" si="2"/>
        <v>7</v>
      </c>
      <c r="U18" s="264">
        <f t="shared" si="3"/>
        <v>0</v>
      </c>
      <c r="V18" s="89"/>
      <c r="W18" s="97"/>
      <c r="Z18" s="97"/>
      <c r="AA18" s="98"/>
      <c r="AB18" s="98"/>
      <c r="AC18" s="97"/>
      <c r="AD18" s="97"/>
    </row>
    <row r="19" spans="1:30" s="93" customFormat="1" ht="15.75">
      <c r="A19" s="86" t="s">
        <v>215</v>
      </c>
      <c r="B19" s="86" t="s">
        <v>340</v>
      </c>
      <c r="C19" s="171">
        <v>7</v>
      </c>
      <c r="D19" s="284"/>
      <c r="E19" s="281"/>
      <c r="F19" s="89">
        <v>0</v>
      </c>
      <c r="G19" s="287"/>
      <c r="H19" s="89"/>
      <c r="I19" s="89"/>
      <c r="J19" s="264"/>
      <c r="K19" s="270">
        <f t="shared" si="1"/>
        <v>0</v>
      </c>
      <c r="L19" s="90">
        <f t="shared" si="0"/>
        <v>7</v>
      </c>
      <c r="M19" s="100">
        <v>15750</v>
      </c>
      <c r="N19" s="89">
        <v>15750</v>
      </c>
      <c r="O19" s="89">
        <v>15750</v>
      </c>
      <c r="P19" s="264"/>
      <c r="Q19" s="89"/>
      <c r="R19" s="89"/>
      <c r="S19" s="264"/>
      <c r="T19" s="90">
        <f t="shared" si="2"/>
        <v>7</v>
      </c>
      <c r="U19" s="264">
        <f t="shared" si="3"/>
        <v>0</v>
      </c>
      <c r="V19" s="89"/>
      <c r="W19" s="97"/>
      <c r="Z19" s="97"/>
      <c r="AA19" s="98"/>
      <c r="AB19" s="98"/>
      <c r="AC19" s="97"/>
      <c r="AD19" s="97"/>
    </row>
    <row r="20" spans="1:30" s="93" customFormat="1" ht="51.6" customHeight="1">
      <c r="A20" s="86" t="s">
        <v>216</v>
      </c>
      <c r="B20" s="86" t="s">
        <v>15</v>
      </c>
      <c r="C20" s="171">
        <v>13</v>
      </c>
      <c r="D20" s="284"/>
      <c r="E20" s="281"/>
      <c r="F20" s="89">
        <v>9</v>
      </c>
      <c r="G20" s="287"/>
      <c r="H20" s="89"/>
      <c r="I20" s="89"/>
      <c r="J20" s="264"/>
      <c r="K20" s="270">
        <f t="shared" si="1"/>
        <v>0</v>
      </c>
      <c r="L20" s="90">
        <f t="shared" si="0"/>
        <v>13</v>
      </c>
      <c r="M20" s="100">
        <v>30387</v>
      </c>
      <c r="N20" s="89">
        <v>30387</v>
      </c>
      <c r="O20" s="89">
        <v>30387</v>
      </c>
      <c r="P20" s="264"/>
      <c r="Q20" s="89">
        <v>28</v>
      </c>
      <c r="R20" s="89">
        <v>30387</v>
      </c>
      <c r="S20" s="264"/>
      <c r="T20" s="90">
        <f t="shared" si="2"/>
        <v>41</v>
      </c>
      <c r="U20" s="264">
        <f t="shared" si="3"/>
        <v>0</v>
      </c>
      <c r="V20" s="165" t="s">
        <v>531</v>
      </c>
      <c r="W20" s="97"/>
      <c r="Z20" s="97"/>
      <c r="AA20" s="98"/>
      <c r="AB20" s="98"/>
      <c r="AC20" s="97"/>
      <c r="AD20" s="97"/>
    </row>
    <row r="21" spans="1:30" s="93" customFormat="1" ht="24" customHeight="1">
      <c r="A21" s="86" t="s">
        <v>309</v>
      </c>
      <c r="B21" s="86" t="s">
        <v>341</v>
      </c>
      <c r="C21" s="171">
        <v>34</v>
      </c>
      <c r="D21" s="284"/>
      <c r="E21" s="281"/>
      <c r="F21" s="89">
        <v>16</v>
      </c>
      <c r="G21" s="287"/>
      <c r="H21" s="89"/>
      <c r="I21" s="89"/>
      <c r="J21" s="264"/>
      <c r="K21" s="270">
        <f t="shared" si="1"/>
        <v>0</v>
      </c>
      <c r="L21" s="90">
        <f t="shared" si="0"/>
        <v>34</v>
      </c>
      <c r="M21" s="100">
        <v>20969</v>
      </c>
      <c r="N21" s="89">
        <v>20969</v>
      </c>
      <c r="O21" s="89">
        <v>20969</v>
      </c>
      <c r="P21" s="264"/>
      <c r="Q21" s="89"/>
      <c r="R21" s="89"/>
      <c r="S21" s="264"/>
      <c r="T21" s="90">
        <f t="shared" si="2"/>
        <v>34</v>
      </c>
      <c r="U21" s="264">
        <f t="shared" si="3"/>
        <v>0</v>
      </c>
      <c r="V21" s="89"/>
      <c r="W21" s="98"/>
      <c r="Z21" s="98"/>
      <c r="AA21" s="98"/>
      <c r="AB21" s="98"/>
      <c r="AC21" s="98"/>
      <c r="AD21" s="98"/>
    </row>
    <row r="22" spans="1:30" s="93" customFormat="1" ht="43.9" customHeight="1">
      <c r="A22" s="101" t="s">
        <v>504</v>
      </c>
      <c r="B22" s="101" t="s">
        <v>505</v>
      </c>
      <c r="C22" s="170">
        <v>0</v>
      </c>
      <c r="D22" s="284"/>
      <c r="E22" s="281"/>
      <c r="F22" s="101"/>
      <c r="G22" s="287"/>
      <c r="H22" s="101"/>
      <c r="I22" s="101"/>
      <c r="J22" s="264"/>
      <c r="K22" s="270">
        <f t="shared" si="1"/>
        <v>0</v>
      </c>
      <c r="L22" s="170">
        <f t="shared" si="0"/>
        <v>0</v>
      </c>
      <c r="M22" s="101"/>
      <c r="N22" s="101"/>
      <c r="O22" s="101"/>
      <c r="P22" s="264"/>
      <c r="Q22" s="89">
        <v>41</v>
      </c>
      <c r="R22" s="89">
        <v>21000</v>
      </c>
      <c r="S22" s="264"/>
      <c r="T22" s="90">
        <f t="shared" si="2"/>
        <v>41</v>
      </c>
      <c r="U22" s="264">
        <f t="shared" si="3"/>
        <v>0</v>
      </c>
      <c r="V22" s="165" t="s">
        <v>508</v>
      </c>
      <c r="W22" s="97"/>
      <c r="Z22" s="97"/>
      <c r="AA22" s="98"/>
      <c r="AB22" s="98"/>
      <c r="AC22" s="97"/>
      <c r="AD22" s="97"/>
    </row>
    <row r="23" spans="1:30" s="93" customFormat="1" ht="15" customHeight="1">
      <c r="A23" s="101" t="s">
        <v>600</v>
      </c>
      <c r="B23" s="101" t="s">
        <v>601</v>
      </c>
      <c r="C23" s="170">
        <v>0</v>
      </c>
      <c r="D23" s="284"/>
      <c r="E23" s="281"/>
      <c r="F23" s="101"/>
      <c r="G23" s="287"/>
      <c r="H23" s="101"/>
      <c r="I23" s="101"/>
      <c r="J23" s="264"/>
      <c r="K23" s="270"/>
      <c r="L23" s="170">
        <f t="shared" si="0"/>
        <v>0</v>
      </c>
      <c r="M23" s="101"/>
      <c r="N23" s="101"/>
      <c r="O23" s="101"/>
      <c r="P23" s="264"/>
      <c r="Q23" s="89">
        <v>13</v>
      </c>
      <c r="R23" s="89">
        <v>35000</v>
      </c>
      <c r="S23" s="264"/>
      <c r="T23" s="90">
        <f t="shared" si="2"/>
        <v>13</v>
      </c>
      <c r="U23" s="264"/>
      <c r="V23" s="272" t="s">
        <v>605</v>
      </c>
      <c r="W23" s="97"/>
      <c r="Z23" s="97"/>
      <c r="AA23" s="98"/>
      <c r="AB23" s="98"/>
      <c r="AC23" s="97"/>
      <c r="AD23" s="97"/>
    </row>
    <row r="24" spans="1:30" s="93" customFormat="1" ht="15.75">
      <c r="A24" s="101" t="s">
        <v>600</v>
      </c>
      <c r="B24" s="101" t="s">
        <v>602</v>
      </c>
      <c r="C24" s="170">
        <v>0</v>
      </c>
      <c r="D24" s="284"/>
      <c r="E24" s="281"/>
      <c r="F24" s="101"/>
      <c r="G24" s="287"/>
      <c r="H24" s="101"/>
      <c r="I24" s="101"/>
      <c r="J24" s="264"/>
      <c r="K24" s="270"/>
      <c r="L24" s="170">
        <f t="shared" si="0"/>
        <v>0</v>
      </c>
      <c r="M24" s="101"/>
      <c r="N24" s="101"/>
      <c r="O24" s="101"/>
      <c r="P24" s="264"/>
      <c r="Q24" s="89">
        <v>13</v>
      </c>
      <c r="R24" s="89">
        <v>35000</v>
      </c>
      <c r="S24" s="264"/>
      <c r="T24" s="90">
        <f t="shared" si="2"/>
        <v>13</v>
      </c>
      <c r="U24" s="264"/>
      <c r="V24" s="273"/>
      <c r="W24" s="97"/>
      <c r="Z24" s="97"/>
      <c r="AA24" s="98"/>
      <c r="AB24" s="98"/>
      <c r="AC24" s="97"/>
      <c r="AD24" s="97"/>
    </row>
    <row r="25" spans="1:30" s="93" customFormat="1" ht="15.75">
      <c r="A25" s="101" t="s">
        <v>600</v>
      </c>
      <c r="B25" s="101" t="s">
        <v>603</v>
      </c>
      <c r="C25" s="170">
        <v>0</v>
      </c>
      <c r="D25" s="284"/>
      <c r="E25" s="281"/>
      <c r="F25" s="101"/>
      <c r="G25" s="287"/>
      <c r="H25" s="101"/>
      <c r="I25" s="101"/>
      <c r="J25" s="264"/>
      <c r="K25" s="270"/>
      <c r="L25" s="170">
        <f t="shared" si="0"/>
        <v>0</v>
      </c>
      <c r="M25" s="101"/>
      <c r="N25" s="101"/>
      <c r="O25" s="101"/>
      <c r="P25" s="264"/>
      <c r="Q25" s="89">
        <v>26</v>
      </c>
      <c r="R25" s="89">
        <v>20000</v>
      </c>
      <c r="S25" s="264"/>
      <c r="T25" s="90">
        <f t="shared" ref="T25" si="6">L25+Q25</f>
        <v>26</v>
      </c>
      <c r="U25" s="264"/>
      <c r="V25" s="273"/>
      <c r="W25" s="97"/>
      <c r="Z25" s="97"/>
      <c r="AA25" s="98"/>
      <c r="AB25" s="98"/>
      <c r="AC25" s="97"/>
      <c r="AD25" s="97"/>
    </row>
    <row r="26" spans="1:30" s="93" customFormat="1" ht="15.75">
      <c r="A26" s="101" t="s">
        <v>600</v>
      </c>
      <c r="B26" s="101" t="s">
        <v>577</v>
      </c>
      <c r="C26" s="170">
        <v>0</v>
      </c>
      <c r="D26" s="284"/>
      <c r="E26" s="281"/>
      <c r="F26" s="101"/>
      <c r="G26" s="287"/>
      <c r="H26" s="101"/>
      <c r="I26" s="101"/>
      <c r="J26" s="264"/>
      <c r="K26" s="270"/>
      <c r="L26" s="170">
        <f t="shared" si="0"/>
        <v>0</v>
      </c>
      <c r="M26" s="101"/>
      <c r="N26" s="101"/>
      <c r="O26" s="101"/>
      <c r="P26" s="264"/>
      <c r="Q26" s="89">
        <v>26</v>
      </c>
      <c r="R26" s="89">
        <v>20000</v>
      </c>
      <c r="S26" s="264"/>
      <c r="T26" s="90">
        <f t="shared" si="2"/>
        <v>26</v>
      </c>
      <c r="U26" s="264"/>
      <c r="V26" s="273"/>
      <c r="W26" s="97"/>
      <c r="Z26" s="97"/>
      <c r="AA26" s="98"/>
      <c r="AB26" s="98"/>
      <c r="AC26" s="97"/>
      <c r="AD26" s="97"/>
    </row>
    <row r="27" spans="1:30" s="93" customFormat="1" ht="15.75">
      <c r="A27" s="101" t="s">
        <v>600</v>
      </c>
      <c r="B27" s="101" t="s">
        <v>604</v>
      </c>
      <c r="C27" s="170">
        <v>0</v>
      </c>
      <c r="D27" s="284"/>
      <c r="E27" s="281"/>
      <c r="F27" s="101"/>
      <c r="G27" s="287"/>
      <c r="H27" s="101"/>
      <c r="I27" s="101"/>
      <c r="J27" s="264"/>
      <c r="K27" s="270"/>
      <c r="L27" s="170">
        <f t="shared" si="0"/>
        <v>0</v>
      </c>
      <c r="M27" s="101"/>
      <c r="N27" s="101"/>
      <c r="O27" s="101"/>
      <c r="P27" s="264"/>
      <c r="Q27" s="89">
        <v>26</v>
      </c>
      <c r="R27" s="89">
        <v>15000</v>
      </c>
      <c r="S27" s="264"/>
      <c r="T27" s="90">
        <f t="shared" ref="T27" si="7">L27+Q27</f>
        <v>26</v>
      </c>
      <c r="U27" s="264"/>
      <c r="V27" s="273"/>
      <c r="W27" s="97"/>
      <c r="Z27" s="97"/>
      <c r="AA27" s="98"/>
      <c r="AB27" s="98"/>
      <c r="AC27" s="97"/>
      <c r="AD27" s="97"/>
    </row>
    <row r="28" spans="1:30" s="93" customFormat="1" ht="79.900000000000006" customHeight="1">
      <c r="A28" s="101" t="s">
        <v>600</v>
      </c>
      <c r="B28" s="101" t="s">
        <v>583</v>
      </c>
      <c r="C28" s="170">
        <v>0</v>
      </c>
      <c r="D28" s="285"/>
      <c r="E28" s="282"/>
      <c r="F28" s="101"/>
      <c r="G28" s="288"/>
      <c r="H28" s="101"/>
      <c r="I28" s="101"/>
      <c r="J28" s="267"/>
      <c r="K28" s="271">
        <f t="shared" si="1"/>
        <v>0</v>
      </c>
      <c r="L28" s="170">
        <f t="shared" si="0"/>
        <v>0</v>
      </c>
      <c r="M28" s="101"/>
      <c r="N28" s="101"/>
      <c r="O28" s="101"/>
      <c r="P28" s="267"/>
      <c r="Q28" s="89">
        <v>26</v>
      </c>
      <c r="R28" s="89">
        <v>12000</v>
      </c>
      <c r="S28" s="267"/>
      <c r="T28" s="90">
        <f t="shared" si="2"/>
        <v>26</v>
      </c>
      <c r="U28" s="267">
        <f t="shared" si="3"/>
        <v>0</v>
      </c>
      <c r="V28" s="274"/>
      <c r="W28" s="97"/>
      <c r="Z28" s="97"/>
      <c r="AA28" s="98"/>
      <c r="AB28" s="98"/>
      <c r="AC28" s="97"/>
      <c r="AD28" s="97"/>
    </row>
    <row r="29" spans="1:30" s="93" customFormat="1" ht="15.75">
      <c r="A29" s="86" t="s">
        <v>217</v>
      </c>
      <c r="B29" s="86" t="s">
        <v>50</v>
      </c>
      <c r="C29" s="171">
        <v>94</v>
      </c>
      <c r="D29" s="277">
        <v>1747.62</v>
      </c>
      <c r="E29" s="280">
        <v>1747.62</v>
      </c>
      <c r="F29" s="89">
        <v>42</v>
      </c>
      <c r="G29" s="278"/>
      <c r="H29" s="89"/>
      <c r="I29" s="89"/>
      <c r="J29" s="279"/>
      <c r="K29" s="276">
        <f t="shared" si="1"/>
        <v>1887.4295999999999</v>
      </c>
      <c r="L29" s="90">
        <f t="shared" si="0"/>
        <v>94</v>
      </c>
      <c r="M29" s="100">
        <v>140663</v>
      </c>
      <c r="N29" s="89">
        <v>126796</v>
      </c>
      <c r="O29" s="89">
        <v>167856</v>
      </c>
      <c r="P29" s="279">
        <v>1747.62</v>
      </c>
      <c r="Q29" s="89"/>
      <c r="R29" s="89"/>
      <c r="S29" s="279">
        <v>381.6</v>
      </c>
      <c r="T29" s="90">
        <f t="shared" si="2"/>
        <v>94</v>
      </c>
      <c r="U29" s="279">
        <f t="shared" si="3"/>
        <v>2129.2199999999998</v>
      </c>
      <c r="V29" s="89"/>
      <c r="W29" s="97"/>
      <c r="Z29" s="97"/>
      <c r="AA29" s="98"/>
      <c r="AB29" s="98"/>
      <c r="AC29" s="97"/>
      <c r="AD29" s="97"/>
    </row>
    <row r="30" spans="1:30" s="93" customFormat="1" ht="15.75">
      <c r="A30" s="86" t="s">
        <v>218</v>
      </c>
      <c r="B30" s="86" t="s">
        <v>249</v>
      </c>
      <c r="C30" s="171">
        <v>18</v>
      </c>
      <c r="D30" s="277"/>
      <c r="E30" s="281"/>
      <c r="F30" s="89">
        <v>9</v>
      </c>
      <c r="G30" s="278"/>
      <c r="H30" s="89"/>
      <c r="I30" s="89"/>
      <c r="J30" s="279"/>
      <c r="K30" s="276"/>
      <c r="L30" s="90">
        <f t="shared" ref="L30" si="8">C30-H30</f>
        <v>18</v>
      </c>
      <c r="M30" s="100">
        <v>115763</v>
      </c>
      <c r="N30" s="89">
        <v>115763</v>
      </c>
      <c r="O30" s="89">
        <v>115763</v>
      </c>
      <c r="P30" s="279"/>
      <c r="Q30" s="89"/>
      <c r="R30" s="89"/>
      <c r="S30" s="279"/>
      <c r="T30" s="90">
        <f t="shared" ref="T30" si="9">L30+Q30</f>
        <v>18</v>
      </c>
      <c r="U30" s="279"/>
      <c r="V30" s="89"/>
      <c r="W30" s="97"/>
      <c r="Z30" s="97"/>
      <c r="AA30" s="98"/>
      <c r="AB30" s="98"/>
      <c r="AC30" s="97"/>
      <c r="AD30" s="97"/>
    </row>
    <row r="31" spans="1:30" s="93" customFormat="1" ht="45">
      <c r="A31" s="101" t="s">
        <v>506</v>
      </c>
      <c r="B31" s="101" t="s">
        <v>507</v>
      </c>
      <c r="C31" s="170">
        <v>0</v>
      </c>
      <c r="D31" s="277"/>
      <c r="E31" s="281"/>
      <c r="F31" s="101"/>
      <c r="G31" s="278"/>
      <c r="H31" s="101"/>
      <c r="I31" s="101"/>
      <c r="J31" s="279"/>
      <c r="K31" s="276">
        <f t="shared" si="1"/>
        <v>0</v>
      </c>
      <c r="L31" s="170">
        <f t="shared" si="0"/>
        <v>0</v>
      </c>
      <c r="M31" s="101"/>
      <c r="N31" s="101"/>
      <c r="O31" s="101"/>
      <c r="P31" s="279"/>
      <c r="Q31" s="89">
        <v>29</v>
      </c>
      <c r="R31" s="89">
        <v>110000</v>
      </c>
      <c r="S31" s="279"/>
      <c r="T31" s="90">
        <f t="shared" si="2"/>
        <v>29</v>
      </c>
      <c r="U31" s="279">
        <f t="shared" si="3"/>
        <v>0</v>
      </c>
      <c r="V31" s="165" t="s">
        <v>509</v>
      </c>
      <c r="W31" s="97"/>
      <c r="Z31" s="97"/>
      <c r="AA31" s="98"/>
      <c r="AB31" s="98"/>
      <c r="AC31" s="97"/>
      <c r="AD31" s="97"/>
    </row>
    <row r="32" spans="1:30" s="93" customFormat="1" ht="15.75">
      <c r="A32" s="101"/>
      <c r="B32" s="101" t="s">
        <v>342</v>
      </c>
      <c r="C32" s="101"/>
      <c r="D32" s="277"/>
      <c r="E32" s="282"/>
      <c r="F32" s="101"/>
      <c r="G32" s="278"/>
      <c r="H32" s="101"/>
      <c r="I32" s="101"/>
      <c r="J32" s="279"/>
      <c r="K32" s="276">
        <f t="shared" si="1"/>
        <v>0</v>
      </c>
      <c r="L32" s="101"/>
      <c r="M32" s="101"/>
      <c r="N32" s="101"/>
      <c r="O32" s="101"/>
      <c r="P32" s="279"/>
      <c r="Q32" s="89"/>
      <c r="R32" s="89"/>
      <c r="S32" s="279"/>
      <c r="T32" s="90">
        <f t="shared" si="2"/>
        <v>0</v>
      </c>
      <c r="U32" s="279">
        <f t="shared" si="3"/>
        <v>0</v>
      </c>
      <c r="V32" s="89"/>
      <c r="W32" s="97"/>
      <c r="Z32" s="97"/>
      <c r="AA32" s="98"/>
      <c r="AB32" s="98"/>
      <c r="AC32" s="97"/>
      <c r="AD32" s="97"/>
    </row>
    <row r="33" spans="1:30" s="93" customFormat="1" ht="15.75">
      <c r="A33" s="86" t="s">
        <v>219</v>
      </c>
      <c r="B33" s="86" t="s">
        <v>343</v>
      </c>
      <c r="C33" s="171">
        <v>29</v>
      </c>
      <c r="D33" s="277">
        <v>1378.29</v>
      </c>
      <c r="E33" s="280">
        <v>1378.29</v>
      </c>
      <c r="F33" s="89">
        <v>9</v>
      </c>
      <c r="G33" s="278"/>
      <c r="H33" s="89">
        <v>3</v>
      </c>
      <c r="I33" s="89">
        <v>57881</v>
      </c>
      <c r="J33" s="279">
        <v>20.84</v>
      </c>
      <c r="K33" s="276">
        <f t="shared" si="1"/>
        <v>1466.046</v>
      </c>
      <c r="L33" s="90">
        <f t="shared" si="0"/>
        <v>26</v>
      </c>
      <c r="M33" s="100">
        <v>57881</v>
      </c>
      <c r="N33" s="89">
        <v>57881</v>
      </c>
      <c r="O33" s="89">
        <v>57881</v>
      </c>
      <c r="P33" s="279">
        <v>1357.14</v>
      </c>
      <c r="Q33" s="89"/>
      <c r="R33" s="89"/>
      <c r="S33" s="279">
        <f>2881.36+175.5</f>
        <v>3056.86</v>
      </c>
      <c r="T33" s="90">
        <f t="shared" si="2"/>
        <v>26</v>
      </c>
      <c r="U33" s="279">
        <f t="shared" si="3"/>
        <v>4414</v>
      </c>
      <c r="V33" s="89"/>
      <c r="W33" s="97"/>
      <c r="Z33" s="97"/>
      <c r="AA33" s="98"/>
      <c r="AB33" s="98"/>
      <c r="AC33" s="97"/>
      <c r="AD33" s="97"/>
    </row>
    <row r="34" spans="1:30" s="93" customFormat="1" ht="48.6" customHeight="1">
      <c r="A34" s="86" t="s">
        <v>220</v>
      </c>
      <c r="B34" s="86" t="s">
        <v>17</v>
      </c>
      <c r="C34" s="171">
        <v>13</v>
      </c>
      <c r="D34" s="277"/>
      <c r="E34" s="281"/>
      <c r="F34" s="89">
        <v>9</v>
      </c>
      <c r="G34" s="278"/>
      <c r="H34" s="89"/>
      <c r="I34" s="89"/>
      <c r="J34" s="279"/>
      <c r="K34" s="276">
        <f t="shared" si="1"/>
        <v>0</v>
      </c>
      <c r="L34" s="90">
        <f t="shared" si="0"/>
        <v>13</v>
      </c>
      <c r="M34" s="100">
        <v>115763</v>
      </c>
      <c r="N34" s="89">
        <v>115763</v>
      </c>
      <c r="O34" s="89">
        <v>115763</v>
      </c>
      <c r="P34" s="279"/>
      <c r="Q34" s="89">
        <v>28</v>
      </c>
      <c r="R34" s="89">
        <v>115763</v>
      </c>
      <c r="S34" s="279"/>
      <c r="T34" s="90">
        <f t="shared" si="2"/>
        <v>41</v>
      </c>
      <c r="U34" s="279">
        <f t="shared" si="3"/>
        <v>0</v>
      </c>
      <c r="V34" s="165" t="s">
        <v>533</v>
      </c>
      <c r="W34" s="97"/>
      <c r="Z34" s="97"/>
      <c r="AA34" s="98"/>
      <c r="AB34" s="98"/>
      <c r="AC34" s="97"/>
      <c r="AD34" s="97"/>
    </row>
    <row r="35" spans="1:30" s="93" customFormat="1" ht="15.75">
      <c r="A35" s="86" t="s">
        <v>221</v>
      </c>
      <c r="B35" s="86" t="s">
        <v>344</v>
      </c>
      <c r="C35" s="171">
        <v>3</v>
      </c>
      <c r="D35" s="277"/>
      <c r="E35" s="281"/>
      <c r="F35" s="89">
        <v>2</v>
      </c>
      <c r="G35" s="278"/>
      <c r="H35" s="89"/>
      <c r="I35" s="89"/>
      <c r="J35" s="279"/>
      <c r="K35" s="276">
        <f t="shared" si="1"/>
        <v>0</v>
      </c>
      <c r="L35" s="90">
        <f t="shared" si="0"/>
        <v>3</v>
      </c>
      <c r="M35" s="100">
        <v>55125</v>
      </c>
      <c r="N35" s="89">
        <v>55125</v>
      </c>
      <c r="O35" s="89">
        <v>55125</v>
      </c>
      <c r="P35" s="279"/>
      <c r="Q35" s="89"/>
      <c r="R35" s="89"/>
      <c r="S35" s="279"/>
      <c r="T35" s="90">
        <f t="shared" si="2"/>
        <v>3</v>
      </c>
      <c r="U35" s="279">
        <f t="shared" si="3"/>
        <v>0</v>
      </c>
      <c r="V35" s="89"/>
      <c r="W35" s="97"/>
      <c r="Z35" s="97"/>
      <c r="AA35" s="98"/>
      <c r="AB35" s="98"/>
      <c r="AC35" s="97"/>
      <c r="AD35" s="97"/>
    </row>
    <row r="36" spans="1:30" s="93" customFormat="1" ht="15.75">
      <c r="A36" s="86" t="s">
        <v>222</v>
      </c>
      <c r="B36" s="86" t="s">
        <v>345</v>
      </c>
      <c r="C36" s="171">
        <v>35</v>
      </c>
      <c r="D36" s="277"/>
      <c r="E36" s="281"/>
      <c r="F36" s="89">
        <v>19</v>
      </c>
      <c r="G36" s="278"/>
      <c r="H36" s="89"/>
      <c r="I36" s="89"/>
      <c r="J36" s="279"/>
      <c r="K36" s="276">
        <f t="shared" si="1"/>
        <v>0</v>
      </c>
      <c r="L36" s="90">
        <f t="shared" si="0"/>
        <v>35</v>
      </c>
      <c r="M36" s="100">
        <v>115763</v>
      </c>
      <c r="N36" s="89">
        <v>115763</v>
      </c>
      <c r="O36" s="89">
        <v>115763</v>
      </c>
      <c r="P36" s="279"/>
      <c r="Q36" s="89"/>
      <c r="R36" s="89"/>
      <c r="S36" s="279"/>
      <c r="T36" s="90">
        <f t="shared" si="2"/>
        <v>35</v>
      </c>
      <c r="U36" s="279">
        <f t="shared" si="3"/>
        <v>0</v>
      </c>
      <c r="V36" s="89"/>
      <c r="W36" s="97"/>
      <c r="Z36" s="97"/>
      <c r="AA36" s="98"/>
      <c r="AB36" s="98"/>
      <c r="AC36" s="97"/>
      <c r="AD36" s="97"/>
    </row>
    <row r="37" spans="1:30" s="93" customFormat="1" ht="67.150000000000006" customHeight="1">
      <c r="A37" s="86" t="s">
        <v>222</v>
      </c>
      <c r="B37" s="86" t="s">
        <v>609</v>
      </c>
      <c r="C37" s="171">
        <v>0</v>
      </c>
      <c r="D37" s="277"/>
      <c r="E37" s="281"/>
      <c r="F37" s="89"/>
      <c r="G37" s="278"/>
      <c r="H37" s="89"/>
      <c r="I37" s="89"/>
      <c r="J37" s="279"/>
      <c r="K37" s="276"/>
      <c r="L37" s="90">
        <f t="shared" si="0"/>
        <v>0</v>
      </c>
      <c r="M37" s="100"/>
      <c r="N37" s="89"/>
      <c r="O37" s="89"/>
      <c r="P37" s="279"/>
      <c r="Q37" s="89">
        <v>13</v>
      </c>
      <c r="R37" s="89">
        <v>150000</v>
      </c>
      <c r="S37" s="279"/>
      <c r="T37" s="90">
        <f t="shared" si="2"/>
        <v>13</v>
      </c>
      <c r="U37" s="279"/>
      <c r="V37" s="165" t="s">
        <v>610</v>
      </c>
      <c r="W37" s="97"/>
      <c r="Z37" s="97"/>
      <c r="AA37" s="98"/>
      <c r="AB37" s="98"/>
      <c r="AC37" s="97"/>
      <c r="AD37" s="97"/>
    </row>
    <row r="38" spans="1:30" s="93" customFormat="1" ht="45">
      <c r="A38" s="86" t="s">
        <v>222</v>
      </c>
      <c r="B38" s="86" t="s">
        <v>346</v>
      </c>
      <c r="C38" s="171">
        <v>2</v>
      </c>
      <c r="D38" s="277"/>
      <c r="E38" s="281"/>
      <c r="F38" s="89">
        <v>0</v>
      </c>
      <c r="G38" s="278"/>
      <c r="H38" s="89"/>
      <c r="I38" s="89"/>
      <c r="J38" s="279"/>
      <c r="K38" s="276">
        <f t="shared" si="1"/>
        <v>0</v>
      </c>
      <c r="L38" s="90">
        <f t="shared" si="0"/>
        <v>2</v>
      </c>
      <c r="M38" s="100">
        <v>92610</v>
      </c>
      <c r="N38" s="89">
        <v>92610</v>
      </c>
      <c r="O38" s="89">
        <v>92610</v>
      </c>
      <c r="P38" s="279"/>
      <c r="Q38" s="89">
        <v>11</v>
      </c>
      <c r="R38" s="89">
        <v>92610</v>
      </c>
      <c r="S38" s="279"/>
      <c r="T38" s="90">
        <f t="shared" si="2"/>
        <v>13</v>
      </c>
      <c r="U38" s="279">
        <f t="shared" si="3"/>
        <v>0</v>
      </c>
      <c r="V38" s="165" t="s">
        <v>599</v>
      </c>
      <c r="W38" s="97"/>
      <c r="Z38" s="97"/>
      <c r="AA38" s="98"/>
      <c r="AB38" s="98"/>
      <c r="AC38" s="97"/>
      <c r="AD38" s="97"/>
    </row>
    <row r="39" spans="1:30" s="93" customFormat="1" ht="15.75">
      <c r="A39" s="86" t="s">
        <v>222</v>
      </c>
      <c r="B39" s="86" t="s">
        <v>347</v>
      </c>
      <c r="C39" s="171">
        <v>39</v>
      </c>
      <c r="D39" s="277"/>
      <c r="E39" s="281"/>
      <c r="F39" s="89">
        <v>8</v>
      </c>
      <c r="G39" s="278"/>
      <c r="H39" s="89"/>
      <c r="I39" s="89"/>
      <c r="J39" s="279"/>
      <c r="K39" s="276">
        <f t="shared" si="1"/>
        <v>0</v>
      </c>
      <c r="L39" s="90">
        <f t="shared" si="0"/>
        <v>39</v>
      </c>
      <c r="M39" s="100">
        <v>100000</v>
      </c>
      <c r="N39" s="89">
        <v>100000</v>
      </c>
      <c r="O39" s="89">
        <v>100000</v>
      </c>
      <c r="P39" s="279"/>
      <c r="Q39" s="89"/>
      <c r="R39" s="89"/>
      <c r="S39" s="279"/>
      <c r="T39" s="90">
        <f t="shared" si="2"/>
        <v>39</v>
      </c>
      <c r="U39" s="279">
        <f t="shared" si="3"/>
        <v>0</v>
      </c>
      <c r="V39" s="89"/>
      <c r="W39" s="97"/>
      <c r="Z39" s="97"/>
      <c r="AA39" s="98"/>
      <c r="AB39" s="98"/>
      <c r="AC39" s="97"/>
      <c r="AD39" s="97"/>
    </row>
    <row r="40" spans="1:30" s="93" customFormat="1" ht="86.45" customHeight="1">
      <c r="A40" s="101" t="s">
        <v>568</v>
      </c>
      <c r="B40" s="101" t="s">
        <v>569</v>
      </c>
      <c r="C40" s="170">
        <v>0</v>
      </c>
      <c r="D40" s="277"/>
      <c r="E40" s="281"/>
      <c r="F40" s="101"/>
      <c r="G40" s="278"/>
      <c r="H40" s="101"/>
      <c r="I40" s="101"/>
      <c r="J40" s="279"/>
      <c r="K40" s="276"/>
      <c r="L40" s="170">
        <v>0</v>
      </c>
      <c r="M40" s="101"/>
      <c r="N40" s="101"/>
      <c r="O40" s="101"/>
      <c r="P40" s="279"/>
      <c r="Q40" s="89">
        <v>104</v>
      </c>
      <c r="R40" s="89">
        <v>150000</v>
      </c>
      <c r="S40" s="279"/>
      <c r="T40" s="90">
        <f t="shared" ref="T40" si="10">L40+Q40</f>
        <v>104</v>
      </c>
      <c r="U40" s="279"/>
      <c r="V40" s="165" t="s">
        <v>570</v>
      </c>
      <c r="W40" s="97"/>
      <c r="Z40" s="97"/>
      <c r="AA40" s="98"/>
      <c r="AB40" s="98"/>
      <c r="AC40" s="97"/>
      <c r="AD40" s="97"/>
    </row>
    <row r="41" spans="1:30" s="93" customFormat="1" ht="40.9" customHeight="1">
      <c r="A41" s="101" t="s">
        <v>510</v>
      </c>
      <c r="B41" s="101" t="s">
        <v>511</v>
      </c>
      <c r="C41" s="170">
        <v>0</v>
      </c>
      <c r="D41" s="277"/>
      <c r="E41" s="281"/>
      <c r="F41" s="101"/>
      <c r="G41" s="278"/>
      <c r="H41" s="101"/>
      <c r="I41" s="101"/>
      <c r="J41" s="279"/>
      <c r="K41" s="276">
        <f t="shared" si="1"/>
        <v>0</v>
      </c>
      <c r="L41" s="170">
        <v>0</v>
      </c>
      <c r="M41" s="101"/>
      <c r="N41" s="101"/>
      <c r="O41" s="101"/>
      <c r="P41" s="279"/>
      <c r="Q41" s="89">
        <v>4</v>
      </c>
      <c r="R41" s="89">
        <v>110000</v>
      </c>
      <c r="S41" s="279"/>
      <c r="T41" s="90">
        <f t="shared" si="2"/>
        <v>4</v>
      </c>
      <c r="U41" s="279">
        <f t="shared" si="3"/>
        <v>0</v>
      </c>
      <c r="V41" s="165" t="s">
        <v>514</v>
      </c>
      <c r="W41" s="97"/>
      <c r="Z41" s="97"/>
      <c r="AA41" s="98"/>
      <c r="AB41" s="98"/>
      <c r="AC41" s="97"/>
      <c r="AD41" s="97"/>
    </row>
    <row r="42" spans="1:30" s="93" customFormat="1" ht="42" customHeight="1">
      <c r="A42" s="101" t="s">
        <v>512</v>
      </c>
      <c r="B42" s="101" t="s">
        <v>513</v>
      </c>
      <c r="C42" s="170">
        <v>0</v>
      </c>
      <c r="D42" s="277"/>
      <c r="E42" s="282"/>
      <c r="F42" s="101"/>
      <c r="G42" s="278"/>
      <c r="H42" s="101"/>
      <c r="I42" s="101"/>
      <c r="J42" s="279"/>
      <c r="K42" s="276">
        <f t="shared" si="1"/>
        <v>0</v>
      </c>
      <c r="L42" s="170">
        <v>0</v>
      </c>
      <c r="M42" s="101"/>
      <c r="N42" s="101"/>
      <c r="O42" s="101"/>
      <c r="P42" s="279"/>
      <c r="Q42" s="89">
        <v>13</v>
      </c>
      <c r="R42" s="89">
        <v>110000</v>
      </c>
      <c r="S42" s="279"/>
      <c r="T42" s="90">
        <f t="shared" si="2"/>
        <v>13</v>
      </c>
      <c r="U42" s="279">
        <f t="shared" si="3"/>
        <v>0</v>
      </c>
      <c r="V42" s="165" t="s">
        <v>532</v>
      </c>
      <c r="W42" s="97"/>
      <c r="Z42" s="97"/>
      <c r="AA42" s="98"/>
      <c r="AB42" s="98"/>
      <c r="AC42" s="97"/>
      <c r="AD42" s="97"/>
    </row>
    <row r="43" spans="1:30" s="93" customFormat="1" ht="15.75">
      <c r="A43" s="101"/>
      <c r="B43" s="101" t="s">
        <v>342</v>
      </c>
      <c r="C43" s="101"/>
      <c r="D43" s="173"/>
      <c r="E43" s="174"/>
      <c r="F43" s="101"/>
      <c r="G43" s="166"/>
      <c r="H43" s="101"/>
      <c r="I43" s="101"/>
      <c r="J43" s="167"/>
      <c r="K43" s="168"/>
      <c r="L43" s="101"/>
      <c r="M43" s="101"/>
      <c r="N43" s="101"/>
      <c r="O43" s="101"/>
      <c r="P43" s="167"/>
      <c r="Q43" s="89"/>
      <c r="R43" s="89"/>
      <c r="S43" s="167"/>
      <c r="T43" s="90">
        <f t="shared" ref="T43" si="11">L43+Q43</f>
        <v>0</v>
      </c>
      <c r="U43" s="167"/>
      <c r="V43" s="89"/>
      <c r="W43" s="97"/>
      <c r="Z43" s="97"/>
      <c r="AA43" s="98"/>
      <c r="AB43" s="98"/>
      <c r="AC43" s="97"/>
      <c r="AD43" s="97"/>
    </row>
    <row r="44" spans="1:30" s="93" customFormat="1" ht="15.75">
      <c r="A44" s="86" t="s">
        <v>223</v>
      </c>
      <c r="B44" s="86" t="s">
        <v>224</v>
      </c>
      <c r="C44" s="171">
        <v>10</v>
      </c>
      <c r="D44" s="277">
        <v>13.89</v>
      </c>
      <c r="E44" s="280">
        <v>13.89</v>
      </c>
      <c r="F44" s="89">
        <v>10</v>
      </c>
      <c r="G44" s="278"/>
      <c r="H44" s="89"/>
      <c r="I44" s="89"/>
      <c r="J44" s="279"/>
      <c r="K44" s="276">
        <f t="shared" si="1"/>
        <v>15.001200000000001</v>
      </c>
      <c r="L44" s="90">
        <f t="shared" si="0"/>
        <v>10</v>
      </c>
      <c r="M44" s="100">
        <v>11576</v>
      </c>
      <c r="N44" s="89">
        <v>11576</v>
      </c>
      <c r="O44" s="89">
        <v>11576</v>
      </c>
      <c r="P44" s="279">
        <v>13.89</v>
      </c>
      <c r="Q44" s="89"/>
      <c r="R44" s="89"/>
      <c r="S44" s="279"/>
      <c r="T44" s="90">
        <f t="shared" si="2"/>
        <v>10</v>
      </c>
      <c r="U44" s="279">
        <f t="shared" si="3"/>
        <v>13.89</v>
      </c>
      <c r="V44" s="89"/>
      <c r="W44" s="97"/>
      <c r="Z44" s="97"/>
      <c r="AA44" s="98"/>
      <c r="AB44" s="98"/>
      <c r="AC44" s="97"/>
      <c r="AD44" s="97"/>
    </row>
    <row r="45" spans="1:30" s="93" customFormat="1" ht="15.75">
      <c r="A45" s="101"/>
      <c r="B45" s="101" t="s">
        <v>342</v>
      </c>
      <c r="C45" s="101"/>
      <c r="D45" s="277"/>
      <c r="E45" s="282"/>
      <c r="F45" s="101"/>
      <c r="G45" s="278"/>
      <c r="H45" s="101"/>
      <c r="I45" s="101"/>
      <c r="J45" s="279"/>
      <c r="K45" s="276">
        <f t="shared" si="1"/>
        <v>0</v>
      </c>
      <c r="L45" s="101"/>
      <c r="M45" s="101"/>
      <c r="N45" s="101"/>
      <c r="O45" s="101"/>
      <c r="P45" s="279"/>
      <c r="Q45" s="89"/>
      <c r="R45" s="89"/>
      <c r="S45" s="279"/>
      <c r="T45" s="90">
        <f t="shared" si="2"/>
        <v>0</v>
      </c>
      <c r="U45" s="279">
        <f t="shared" si="3"/>
        <v>0</v>
      </c>
      <c r="V45" s="89"/>
      <c r="W45" s="97"/>
      <c r="Z45" s="97"/>
      <c r="AA45" s="98"/>
      <c r="AB45" s="98"/>
      <c r="AC45" s="97"/>
      <c r="AD45" s="97"/>
    </row>
    <row r="46" spans="1:30" s="93" customFormat="1" ht="176.45" customHeight="1">
      <c r="A46" s="86" t="s">
        <v>311</v>
      </c>
      <c r="B46" s="86" t="s">
        <v>348</v>
      </c>
      <c r="C46" s="172">
        <v>132</v>
      </c>
      <c r="D46" s="275">
        <v>981.4</v>
      </c>
      <c r="E46" s="269">
        <v>981.4</v>
      </c>
      <c r="F46" s="89">
        <v>86</v>
      </c>
      <c r="G46" s="278"/>
      <c r="H46" s="89"/>
      <c r="I46" s="89"/>
      <c r="J46" s="279"/>
      <c r="K46" s="276">
        <f t="shared" si="1"/>
        <v>1059.912</v>
      </c>
      <c r="L46" s="90">
        <f t="shared" si="0"/>
        <v>132</v>
      </c>
      <c r="M46" s="100">
        <v>50936</v>
      </c>
      <c r="N46" s="89">
        <v>50936</v>
      </c>
      <c r="O46" s="89">
        <v>50936</v>
      </c>
      <c r="P46" s="279">
        <v>994.03</v>
      </c>
      <c r="Q46" s="89">
        <v>161</v>
      </c>
      <c r="R46" s="89">
        <v>50936</v>
      </c>
      <c r="S46" s="279">
        <v>984.08</v>
      </c>
      <c r="T46" s="90">
        <f t="shared" si="2"/>
        <v>293</v>
      </c>
      <c r="U46" s="279">
        <f t="shared" si="3"/>
        <v>1978.1100000000001</v>
      </c>
      <c r="V46" s="165" t="s">
        <v>588</v>
      </c>
      <c r="W46" s="97"/>
      <c r="Z46" s="97"/>
      <c r="AA46" s="98"/>
      <c r="AB46" s="98"/>
      <c r="AC46" s="97"/>
      <c r="AD46" s="97"/>
    </row>
    <row r="47" spans="1:30" s="93" customFormat="1" ht="15.75">
      <c r="A47" s="86" t="s">
        <v>311</v>
      </c>
      <c r="B47" s="86" t="s">
        <v>349</v>
      </c>
      <c r="C47" s="87">
        <v>26</v>
      </c>
      <c r="D47" s="275"/>
      <c r="E47" s="270"/>
      <c r="F47" s="89">
        <v>6</v>
      </c>
      <c r="G47" s="278"/>
      <c r="H47" s="89"/>
      <c r="I47" s="89"/>
      <c r="J47" s="279"/>
      <c r="K47" s="276">
        <f t="shared" si="1"/>
        <v>0</v>
      </c>
      <c r="L47" s="90">
        <f t="shared" si="0"/>
        <v>26</v>
      </c>
      <c r="M47" s="100">
        <v>60000</v>
      </c>
      <c r="N47" s="89">
        <v>6000</v>
      </c>
      <c r="O47" s="89">
        <v>60000</v>
      </c>
      <c r="P47" s="279"/>
      <c r="Q47" s="89"/>
      <c r="R47" s="89"/>
      <c r="S47" s="279"/>
      <c r="T47" s="90">
        <f t="shared" si="2"/>
        <v>26</v>
      </c>
      <c r="U47" s="279">
        <f t="shared" si="3"/>
        <v>0</v>
      </c>
      <c r="V47" s="165" t="s">
        <v>589</v>
      </c>
      <c r="W47" s="97"/>
      <c r="Z47" s="97"/>
      <c r="AA47" s="98"/>
      <c r="AB47" s="98"/>
      <c r="AC47" s="97"/>
      <c r="AD47" s="97"/>
    </row>
    <row r="48" spans="1:30" s="93" customFormat="1" ht="15.75">
      <c r="A48" s="101"/>
      <c r="B48" s="101" t="s">
        <v>342</v>
      </c>
      <c r="C48" s="101"/>
      <c r="D48" s="275"/>
      <c r="E48" s="270"/>
      <c r="F48" s="101"/>
      <c r="G48" s="278"/>
      <c r="H48" s="101"/>
      <c r="I48" s="101"/>
      <c r="J48" s="279"/>
      <c r="K48" s="276">
        <f t="shared" si="1"/>
        <v>0</v>
      </c>
      <c r="L48" s="101"/>
      <c r="M48" s="101"/>
      <c r="N48" s="101"/>
      <c r="O48" s="101"/>
      <c r="P48" s="279"/>
      <c r="Q48" s="89"/>
      <c r="R48" s="89"/>
      <c r="S48" s="279"/>
      <c r="T48" s="90">
        <f t="shared" si="2"/>
        <v>0</v>
      </c>
      <c r="U48" s="279">
        <f t="shared" si="3"/>
        <v>0</v>
      </c>
      <c r="V48" s="89"/>
      <c r="W48" s="97"/>
      <c r="Z48" s="97"/>
      <c r="AA48" s="98"/>
      <c r="AB48" s="98"/>
      <c r="AC48" s="97"/>
      <c r="AD48" s="97"/>
    </row>
    <row r="49" spans="1:30" s="93" customFormat="1" ht="15.75">
      <c r="A49" s="101"/>
      <c r="B49" s="101" t="s">
        <v>342</v>
      </c>
      <c r="C49" s="101"/>
      <c r="D49" s="275"/>
      <c r="E49" s="271"/>
      <c r="F49" s="101"/>
      <c r="G49" s="278"/>
      <c r="H49" s="101"/>
      <c r="I49" s="101"/>
      <c r="J49" s="279"/>
      <c r="K49" s="276">
        <f t="shared" si="1"/>
        <v>0</v>
      </c>
      <c r="L49" s="101"/>
      <c r="M49" s="101"/>
      <c r="N49" s="101"/>
      <c r="O49" s="101"/>
      <c r="P49" s="279"/>
      <c r="Q49" s="89"/>
      <c r="R49" s="89"/>
      <c r="S49" s="279"/>
      <c r="T49" s="90">
        <f t="shared" si="2"/>
        <v>0</v>
      </c>
      <c r="U49" s="279">
        <f t="shared" si="3"/>
        <v>0</v>
      </c>
      <c r="V49" s="89"/>
      <c r="W49" s="97"/>
      <c r="Z49" s="97"/>
      <c r="AA49" s="98"/>
      <c r="AB49" s="98"/>
      <c r="AC49" s="97"/>
      <c r="AD49" s="97"/>
    </row>
    <row r="50" spans="1:30" s="93" customFormat="1" ht="15.75">
      <c r="A50" s="86" t="s">
        <v>225</v>
      </c>
      <c r="B50" s="86" t="s">
        <v>350</v>
      </c>
      <c r="C50" s="171">
        <v>136</v>
      </c>
      <c r="D50" s="265">
        <v>618.9</v>
      </c>
      <c r="E50" s="269">
        <v>618.91999999999996</v>
      </c>
      <c r="F50" s="89">
        <v>114</v>
      </c>
      <c r="G50" s="278"/>
      <c r="H50" s="89"/>
      <c r="I50" s="89"/>
      <c r="J50" s="263"/>
      <c r="K50" s="269">
        <f t="shared" si="1"/>
        <v>668.43359999999996</v>
      </c>
      <c r="L50" s="90">
        <f t="shared" si="0"/>
        <v>136</v>
      </c>
      <c r="M50" s="100">
        <v>26741</v>
      </c>
      <c r="N50" s="89">
        <v>26741</v>
      </c>
      <c r="O50" s="89">
        <v>26741</v>
      </c>
      <c r="P50" s="263">
        <v>618.91999999999996</v>
      </c>
      <c r="Q50" s="89"/>
      <c r="R50" s="89"/>
      <c r="S50" s="263"/>
      <c r="T50" s="90">
        <f t="shared" si="2"/>
        <v>136</v>
      </c>
      <c r="U50" s="263">
        <f>P50+P54+S50+S54</f>
        <v>745.48</v>
      </c>
      <c r="V50" s="165" t="s">
        <v>571</v>
      </c>
      <c r="W50" s="97"/>
      <c r="Z50" s="97"/>
      <c r="AA50" s="98"/>
      <c r="AB50" s="98"/>
      <c r="AC50" s="97"/>
      <c r="AD50" s="97"/>
    </row>
    <row r="51" spans="1:30" s="93" customFormat="1" ht="15.75">
      <c r="A51" s="86" t="s">
        <v>226</v>
      </c>
      <c r="B51" s="86" t="s">
        <v>351</v>
      </c>
      <c r="C51" s="171">
        <v>136</v>
      </c>
      <c r="D51" s="268"/>
      <c r="E51" s="270"/>
      <c r="F51" s="89">
        <v>87</v>
      </c>
      <c r="G51" s="278"/>
      <c r="H51" s="89"/>
      <c r="I51" s="89"/>
      <c r="J51" s="264"/>
      <c r="K51" s="270">
        <f t="shared" si="1"/>
        <v>0</v>
      </c>
      <c r="L51" s="90">
        <f t="shared" si="0"/>
        <v>136</v>
      </c>
      <c r="M51" s="100">
        <v>11183</v>
      </c>
      <c r="N51" s="89">
        <v>11183</v>
      </c>
      <c r="O51" s="89">
        <v>11183</v>
      </c>
      <c r="P51" s="264"/>
      <c r="Q51" s="89"/>
      <c r="R51" s="89"/>
      <c r="S51" s="264"/>
      <c r="T51" s="90">
        <f t="shared" si="2"/>
        <v>136</v>
      </c>
      <c r="U51" s="264"/>
      <c r="V51" s="165" t="s">
        <v>571</v>
      </c>
      <c r="W51" s="97"/>
      <c r="Z51" s="97"/>
      <c r="AA51" s="98"/>
      <c r="AB51" s="98"/>
      <c r="AC51" s="97"/>
      <c r="AD51" s="97"/>
    </row>
    <row r="52" spans="1:30" s="93" customFormat="1" ht="15.75">
      <c r="A52" s="101"/>
      <c r="B52" s="101" t="s">
        <v>342</v>
      </c>
      <c r="C52" s="101"/>
      <c r="D52" s="268"/>
      <c r="E52" s="270"/>
      <c r="F52" s="101"/>
      <c r="G52" s="278"/>
      <c r="H52" s="101"/>
      <c r="I52" s="101"/>
      <c r="J52" s="264"/>
      <c r="K52" s="270">
        <f t="shared" si="1"/>
        <v>0</v>
      </c>
      <c r="L52" s="101"/>
      <c r="M52" s="101"/>
      <c r="N52" s="101"/>
      <c r="O52" s="101"/>
      <c r="P52" s="264"/>
      <c r="Q52" s="89"/>
      <c r="R52" s="89"/>
      <c r="S52" s="264"/>
      <c r="T52" s="90">
        <f t="shared" si="2"/>
        <v>0</v>
      </c>
      <c r="U52" s="264"/>
      <c r="V52" s="165"/>
      <c r="W52" s="97"/>
      <c r="Z52" s="97"/>
      <c r="AA52" s="98"/>
      <c r="AB52" s="98"/>
      <c r="AC52" s="97"/>
      <c r="AD52" s="97"/>
    </row>
    <row r="53" spans="1:30" s="93" customFormat="1" ht="15.75">
      <c r="A53" s="101"/>
      <c r="B53" s="101" t="s">
        <v>342</v>
      </c>
      <c r="C53" s="101"/>
      <c r="D53" s="266"/>
      <c r="E53" s="271"/>
      <c r="F53" s="101"/>
      <c r="G53" s="278"/>
      <c r="H53" s="101"/>
      <c r="I53" s="101"/>
      <c r="J53" s="267"/>
      <c r="K53" s="271">
        <f t="shared" si="1"/>
        <v>0</v>
      </c>
      <c r="L53" s="101"/>
      <c r="M53" s="101"/>
      <c r="N53" s="101"/>
      <c r="O53" s="101"/>
      <c r="P53" s="267"/>
      <c r="Q53" s="89"/>
      <c r="R53" s="89"/>
      <c r="S53" s="267"/>
      <c r="T53" s="90">
        <f t="shared" si="2"/>
        <v>0</v>
      </c>
      <c r="U53" s="264"/>
      <c r="V53" s="165"/>
      <c r="W53" s="97"/>
      <c r="Z53" s="97"/>
      <c r="AA53" s="98"/>
      <c r="AB53" s="98"/>
      <c r="AC53" s="97"/>
      <c r="AD53" s="97"/>
    </row>
    <row r="54" spans="1:30" s="93" customFormat="1" ht="15.75">
      <c r="A54" s="86" t="s">
        <v>227</v>
      </c>
      <c r="B54" s="86" t="s">
        <v>352</v>
      </c>
      <c r="C54" s="171">
        <v>136</v>
      </c>
      <c r="D54" s="139">
        <v>126.57</v>
      </c>
      <c r="E54" s="149">
        <v>126.57</v>
      </c>
      <c r="F54" s="89">
        <v>96</v>
      </c>
      <c r="G54" s="278"/>
      <c r="H54" s="89"/>
      <c r="I54" s="89"/>
      <c r="J54" s="136"/>
      <c r="K54" s="149">
        <f t="shared" si="1"/>
        <v>136.69559999999998</v>
      </c>
      <c r="L54" s="90">
        <f t="shared" si="0"/>
        <v>136</v>
      </c>
      <c r="M54" s="100">
        <v>7755</v>
      </c>
      <c r="N54" s="89">
        <v>7755</v>
      </c>
      <c r="O54" s="89">
        <v>7755</v>
      </c>
      <c r="P54" s="136">
        <v>126.56</v>
      </c>
      <c r="Q54" s="89"/>
      <c r="R54" s="89"/>
      <c r="S54" s="136"/>
      <c r="T54" s="90">
        <f t="shared" si="2"/>
        <v>136</v>
      </c>
      <c r="U54" s="267"/>
      <c r="V54" s="165" t="s">
        <v>571</v>
      </c>
      <c r="W54" s="97"/>
      <c r="Z54" s="97"/>
      <c r="AA54" s="98"/>
      <c r="AB54" s="98"/>
      <c r="AC54" s="97"/>
      <c r="AD54" s="97"/>
    </row>
    <row r="55" spans="1:30" s="93" customFormat="1" ht="45">
      <c r="A55" s="86" t="s">
        <v>228</v>
      </c>
      <c r="B55" s="86" t="s">
        <v>310</v>
      </c>
      <c r="C55" s="171">
        <v>34</v>
      </c>
      <c r="D55" s="275">
        <v>1543.96</v>
      </c>
      <c r="E55" s="307">
        <v>1543.96</v>
      </c>
      <c r="F55" s="89">
        <v>10</v>
      </c>
      <c r="G55" s="278"/>
      <c r="H55" s="89"/>
      <c r="I55" s="89"/>
      <c r="J55" s="279"/>
      <c r="K55" s="276">
        <f t="shared" si="1"/>
        <v>1667.4768000000001</v>
      </c>
      <c r="L55" s="90">
        <f t="shared" si="0"/>
        <v>34</v>
      </c>
      <c r="M55" s="100">
        <v>115763</v>
      </c>
      <c r="N55" s="89">
        <v>115763</v>
      </c>
      <c r="O55" s="89">
        <v>115763</v>
      </c>
      <c r="P55" s="279">
        <v>1572.04</v>
      </c>
      <c r="Q55" s="89">
        <v>20</v>
      </c>
      <c r="R55" s="89">
        <v>115763</v>
      </c>
      <c r="S55" s="279">
        <v>506.19</v>
      </c>
      <c r="T55" s="90">
        <f t="shared" si="2"/>
        <v>54</v>
      </c>
      <c r="U55" s="279">
        <f t="shared" si="3"/>
        <v>2078.23</v>
      </c>
      <c r="V55" s="165" t="s">
        <v>534</v>
      </c>
      <c r="W55" s="97"/>
      <c r="Z55" s="97"/>
      <c r="AA55" s="97"/>
      <c r="AB55" s="97"/>
      <c r="AC55" s="97"/>
      <c r="AD55" s="97"/>
    </row>
    <row r="56" spans="1:30" s="93" customFormat="1" ht="45">
      <c r="A56" s="86" t="s">
        <v>229</v>
      </c>
      <c r="B56" s="86" t="s">
        <v>353</v>
      </c>
      <c r="C56" s="171">
        <v>34</v>
      </c>
      <c r="D56" s="275"/>
      <c r="E56" s="308"/>
      <c r="F56" s="89">
        <v>5</v>
      </c>
      <c r="G56" s="278"/>
      <c r="H56" s="89"/>
      <c r="I56" s="89"/>
      <c r="J56" s="279"/>
      <c r="K56" s="276">
        <f t="shared" si="1"/>
        <v>0</v>
      </c>
      <c r="L56" s="90">
        <f t="shared" si="0"/>
        <v>34</v>
      </c>
      <c r="M56" s="100">
        <v>40000</v>
      </c>
      <c r="N56" s="89">
        <v>40000</v>
      </c>
      <c r="O56" s="89">
        <v>40000</v>
      </c>
      <c r="P56" s="279"/>
      <c r="Q56" s="89">
        <v>20</v>
      </c>
      <c r="R56" s="89">
        <v>40000</v>
      </c>
      <c r="S56" s="279"/>
      <c r="T56" s="90">
        <f t="shared" si="2"/>
        <v>54</v>
      </c>
      <c r="U56" s="279">
        <f t="shared" si="3"/>
        <v>0</v>
      </c>
      <c r="V56" s="165" t="s">
        <v>535</v>
      </c>
      <c r="W56" s="97"/>
      <c r="Z56" s="97"/>
      <c r="AA56" s="98"/>
      <c r="AB56" s="98"/>
      <c r="AC56" s="97"/>
      <c r="AD56" s="97"/>
    </row>
    <row r="57" spans="1:30" s="93" customFormat="1" ht="45">
      <c r="A57" s="86" t="s">
        <v>230</v>
      </c>
      <c r="B57" s="86" t="s">
        <v>354</v>
      </c>
      <c r="C57" s="171">
        <v>34</v>
      </c>
      <c r="D57" s="275"/>
      <c r="E57" s="308"/>
      <c r="F57" s="89">
        <v>11</v>
      </c>
      <c r="G57" s="278"/>
      <c r="H57" s="89"/>
      <c r="I57" s="89"/>
      <c r="J57" s="279"/>
      <c r="K57" s="276">
        <f t="shared" si="1"/>
        <v>0</v>
      </c>
      <c r="L57" s="90">
        <f t="shared" si="0"/>
        <v>34</v>
      </c>
      <c r="M57" s="100">
        <v>30388</v>
      </c>
      <c r="N57" s="89">
        <v>30388</v>
      </c>
      <c r="O57" s="89">
        <v>30388</v>
      </c>
      <c r="P57" s="279"/>
      <c r="Q57" s="89">
        <v>20</v>
      </c>
      <c r="R57" s="89">
        <v>30388</v>
      </c>
      <c r="S57" s="279"/>
      <c r="T57" s="90">
        <f t="shared" si="2"/>
        <v>54</v>
      </c>
      <c r="U57" s="279">
        <f t="shared" si="3"/>
        <v>0</v>
      </c>
      <c r="V57" s="165" t="s">
        <v>536</v>
      </c>
      <c r="W57" s="97"/>
      <c r="Z57" s="97"/>
      <c r="AA57" s="98"/>
      <c r="AB57" s="98"/>
      <c r="AC57" s="97"/>
      <c r="AD57" s="97"/>
    </row>
    <row r="58" spans="1:30" s="93" customFormat="1" ht="88.9" customHeight="1">
      <c r="A58" s="86" t="s">
        <v>231</v>
      </c>
      <c r="B58" s="86" t="s">
        <v>14</v>
      </c>
      <c r="C58" s="171">
        <v>50</v>
      </c>
      <c r="D58" s="275"/>
      <c r="E58" s="308"/>
      <c r="F58" s="89">
        <v>18</v>
      </c>
      <c r="G58" s="278"/>
      <c r="H58" s="89"/>
      <c r="I58" s="89"/>
      <c r="J58" s="279"/>
      <c r="K58" s="276">
        <f t="shared" si="1"/>
        <v>0</v>
      </c>
      <c r="L58" s="90">
        <f t="shared" si="0"/>
        <v>50</v>
      </c>
      <c r="M58" s="100">
        <v>15680</v>
      </c>
      <c r="N58" s="89">
        <v>15680</v>
      </c>
      <c r="O58" s="89">
        <v>15680</v>
      </c>
      <c r="P58" s="279"/>
      <c r="Q58" s="89">
        <v>58</v>
      </c>
      <c r="R58" s="89">
        <v>15680</v>
      </c>
      <c r="S58" s="279"/>
      <c r="T58" s="90">
        <f t="shared" si="2"/>
        <v>108</v>
      </c>
      <c r="U58" s="279">
        <f t="shared" si="3"/>
        <v>0</v>
      </c>
      <c r="V58" s="165" t="s">
        <v>538</v>
      </c>
      <c r="W58" s="97"/>
      <c r="Z58" s="97"/>
      <c r="AA58" s="98"/>
      <c r="AB58" s="98"/>
      <c r="AC58" s="97"/>
      <c r="AD58" s="97"/>
    </row>
    <row r="59" spans="1:30" s="93" customFormat="1" ht="45">
      <c r="A59" s="86" t="s">
        <v>232</v>
      </c>
      <c r="B59" s="86" t="s">
        <v>15</v>
      </c>
      <c r="C59" s="171">
        <v>34</v>
      </c>
      <c r="D59" s="275"/>
      <c r="E59" s="308"/>
      <c r="F59" s="89">
        <v>16</v>
      </c>
      <c r="G59" s="278"/>
      <c r="H59" s="89"/>
      <c r="I59" s="89"/>
      <c r="J59" s="279"/>
      <c r="K59" s="276">
        <f t="shared" si="1"/>
        <v>0</v>
      </c>
      <c r="L59" s="90">
        <f t="shared" si="0"/>
        <v>34</v>
      </c>
      <c r="M59" s="100">
        <v>30388</v>
      </c>
      <c r="N59" s="89">
        <v>30388</v>
      </c>
      <c r="O59" s="89">
        <v>30388</v>
      </c>
      <c r="P59" s="279"/>
      <c r="Q59" s="89">
        <v>20</v>
      </c>
      <c r="R59" s="89">
        <v>30388</v>
      </c>
      <c r="S59" s="279"/>
      <c r="T59" s="90">
        <f t="shared" si="2"/>
        <v>54</v>
      </c>
      <c r="U59" s="279">
        <f t="shared" si="3"/>
        <v>0</v>
      </c>
      <c r="V59" s="165" t="s">
        <v>537</v>
      </c>
      <c r="W59" s="97"/>
      <c r="Z59" s="97"/>
      <c r="AA59" s="98"/>
      <c r="AB59" s="98"/>
      <c r="AC59" s="97"/>
      <c r="AD59" s="97"/>
    </row>
    <row r="60" spans="1:30" s="93" customFormat="1" ht="43.9" customHeight="1">
      <c r="A60" s="86" t="s">
        <v>233</v>
      </c>
      <c r="B60" s="86" t="s">
        <v>234</v>
      </c>
      <c r="C60" s="171">
        <v>34</v>
      </c>
      <c r="D60" s="275"/>
      <c r="E60" s="308"/>
      <c r="F60" s="89">
        <v>15</v>
      </c>
      <c r="G60" s="278"/>
      <c r="H60" s="89"/>
      <c r="I60" s="89"/>
      <c r="J60" s="279"/>
      <c r="K60" s="276">
        <f t="shared" si="1"/>
        <v>0</v>
      </c>
      <c r="L60" s="90">
        <f t="shared" si="0"/>
        <v>34</v>
      </c>
      <c r="M60" s="100">
        <v>30388</v>
      </c>
      <c r="N60" s="89">
        <v>30388</v>
      </c>
      <c r="O60" s="89">
        <v>30388</v>
      </c>
      <c r="P60" s="279"/>
      <c r="Q60" s="89">
        <v>20</v>
      </c>
      <c r="R60" s="89">
        <v>30388</v>
      </c>
      <c r="S60" s="279"/>
      <c r="T60" s="90">
        <f t="shared" si="2"/>
        <v>54</v>
      </c>
      <c r="U60" s="279">
        <f t="shared" si="3"/>
        <v>0</v>
      </c>
      <c r="V60" s="165" t="s">
        <v>539</v>
      </c>
      <c r="W60" s="97"/>
      <c r="Z60" s="97"/>
      <c r="AA60" s="98"/>
      <c r="AB60" s="98"/>
      <c r="AC60" s="97"/>
      <c r="AD60" s="97"/>
    </row>
    <row r="61" spans="1:30" s="93" customFormat="1" ht="49.9" customHeight="1">
      <c r="A61" s="86" t="s">
        <v>235</v>
      </c>
      <c r="B61" s="86" t="s">
        <v>236</v>
      </c>
      <c r="C61" s="171">
        <v>34</v>
      </c>
      <c r="D61" s="275"/>
      <c r="E61" s="308"/>
      <c r="F61" s="89">
        <v>9</v>
      </c>
      <c r="G61" s="278"/>
      <c r="H61" s="89"/>
      <c r="I61" s="89"/>
      <c r="J61" s="279"/>
      <c r="K61" s="276">
        <f t="shared" si="1"/>
        <v>0</v>
      </c>
      <c r="L61" s="90">
        <f t="shared" si="0"/>
        <v>34</v>
      </c>
      <c r="M61" s="100">
        <v>24310</v>
      </c>
      <c r="N61" s="89">
        <v>24310</v>
      </c>
      <c r="O61" s="89">
        <v>24310</v>
      </c>
      <c r="P61" s="279"/>
      <c r="Q61" s="89">
        <v>20</v>
      </c>
      <c r="R61" s="89">
        <v>24310</v>
      </c>
      <c r="S61" s="279"/>
      <c r="T61" s="90">
        <f t="shared" si="2"/>
        <v>54</v>
      </c>
      <c r="U61" s="279">
        <f t="shared" si="3"/>
        <v>0</v>
      </c>
      <c r="V61" s="165" t="s">
        <v>545</v>
      </c>
      <c r="W61" s="97"/>
      <c r="Z61" s="97"/>
      <c r="AA61" s="98"/>
      <c r="AB61" s="98"/>
      <c r="AC61" s="97"/>
      <c r="AD61" s="97"/>
    </row>
    <row r="62" spans="1:30" s="93" customFormat="1" ht="49.9" customHeight="1">
      <c r="A62" s="86" t="s">
        <v>237</v>
      </c>
      <c r="B62" s="86" t="s">
        <v>19</v>
      </c>
      <c r="C62" s="171">
        <v>34</v>
      </c>
      <c r="D62" s="275"/>
      <c r="E62" s="308"/>
      <c r="F62" s="89">
        <v>16</v>
      </c>
      <c r="G62" s="278"/>
      <c r="H62" s="89"/>
      <c r="I62" s="89"/>
      <c r="J62" s="279"/>
      <c r="K62" s="276">
        <f t="shared" si="1"/>
        <v>0</v>
      </c>
      <c r="L62" s="90">
        <f t="shared" si="0"/>
        <v>34</v>
      </c>
      <c r="M62" s="100">
        <v>24310</v>
      </c>
      <c r="N62" s="89">
        <v>24310</v>
      </c>
      <c r="O62" s="89">
        <v>24310</v>
      </c>
      <c r="P62" s="279"/>
      <c r="Q62" s="89">
        <v>20</v>
      </c>
      <c r="R62" s="89">
        <v>24310</v>
      </c>
      <c r="S62" s="279"/>
      <c r="T62" s="90">
        <f t="shared" si="2"/>
        <v>54</v>
      </c>
      <c r="U62" s="279">
        <f t="shared" si="3"/>
        <v>0</v>
      </c>
      <c r="V62" s="165" t="s">
        <v>544</v>
      </c>
      <c r="W62" s="97"/>
      <c r="Z62" s="97"/>
      <c r="AA62" s="98"/>
      <c r="AB62" s="98"/>
      <c r="AC62" s="97"/>
      <c r="AD62" s="97"/>
    </row>
    <row r="63" spans="1:30" s="93" customFormat="1" ht="49.9" customHeight="1">
      <c r="A63" s="86" t="s">
        <v>238</v>
      </c>
      <c r="B63" s="86" t="s">
        <v>355</v>
      </c>
      <c r="C63" s="171">
        <v>34</v>
      </c>
      <c r="D63" s="275"/>
      <c r="E63" s="308"/>
      <c r="F63" s="89">
        <v>15</v>
      </c>
      <c r="G63" s="278"/>
      <c r="H63" s="89"/>
      <c r="I63" s="89"/>
      <c r="J63" s="279"/>
      <c r="K63" s="276">
        <f t="shared" si="1"/>
        <v>0</v>
      </c>
      <c r="L63" s="90">
        <f t="shared" si="0"/>
        <v>34</v>
      </c>
      <c r="M63" s="100">
        <v>24310</v>
      </c>
      <c r="N63" s="89">
        <v>24310</v>
      </c>
      <c r="O63" s="89">
        <v>24310</v>
      </c>
      <c r="P63" s="279"/>
      <c r="Q63" s="89">
        <v>20</v>
      </c>
      <c r="R63" s="89">
        <v>24310</v>
      </c>
      <c r="S63" s="279"/>
      <c r="T63" s="90">
        <f t="shared" si="2"/>
        <v>54</v>
      </c>
      <c r="U63" s="279">
        <f t="shared" si="3"/>
        <v>0</v>
      </c>
      <c r="V63" s="165" t="s">
        <v>543</v>
      </c>
      <c r="W63" s="97"/>
      <c r="Z63" s="97"/>
      <c r="AA63" s="98"/>
      <c r="AB63" s="98"/>
      <c r="AC63" s="97"/>
      <c r="AD63" s="97"/>
    </row>
    <row r="64" spans="1:30" s="93" customFormat="1" ht="49.9" customHeight="1">
      <c r="A64" s="86" t="s">
        <v>239</v>
      </c>
      <c r="B64" s="86" t="s">
        <v>356</v>
      </c>
      <c r="C64" s="171">
        <v>34</v>
      </c>
      <c r="D64" s="275"/>
      <c r="E64" s="308"/>
      <c r="F64" s="89">
        <v>10</v>
      </c>
      <c r="G64" s="278"/>
      <c r="H64" s="89"/>
      <c r="I64" s="89"/>
      <c r="J64" s="279"/>
      <c r="K64" s="276">
        <f t="shared" si="1"/>
        <v>0</v>
      </c>
      <c r="L64" s="90">
        <f t="shared" si="0"/>
        <v>34</v>
      </c>
      <c r="M64" s="100">
        <v>12155</v>
      </c>
      <c r="N64" s="89">
        <v>12155</v>
      </c>
      <c r="O64" s="89">
        <v>12155</v>
      </c>
      <c r="P64" s="279"/>
      <c r="Q64" s="89">
        <v>20</v>
      </c>
      <c r="R64" s="89">
        <v>12155</v>
      </c>
      <c r="S64" s="279"/>
      <c r="T64" s="90">
        <f t="shared" si="2"/>
        <v>54</v>
      </c>
      <c r="U64" s="279">
        <f t="shared" si="3"/>
        <v>0</v>
      </c>
      <c r="V64" s="165" t="s">
        <v>542</v>
      </c>
      <c r="W64" s="97"/>
      <c r="Z64" s="97"/>
      <c r="AA64" s="98"/>
      <c r="AB64" s="98"/>
      <c r="AC64" s="97"/>
      <c r="AD64" s="97"/>
    </row>
    <row r="65" spans="1:30" s="93" customFormat="1" ht="49.9" customHeight="1">
      <c r="A65" s="86" t="s">
        <v>240</v>
      </c>
      <c r="B65" s="86" t="s">
        <v>264</v>
      </c>
      <c r="C65" s="171">
        <v>34</v>
      </c>
      <c r="D65" s="275"/>
      <c r="E65" s="308"/>
      <c r="F65" s="89">
        <v>12</v>
      </c>
      <c r="G65" s="278"/>
      <c r="H65" s="89"/>
      <c r="I65" s="89"/>
      <c r="J65" s="279"/>
      <c r="K65" s="276">
        <f t="shared" si="1"/>
        <v>0</v>
      </c>
      <c r="L65" s="90">
        <f t="shared" si="0"/>
        <v>34</v>
      </c>
      <c r="M65" s="100">
        <v>12000</v>
      </c>
      <c r="N65" s="89">
        <v>12000</v>
      </c>
      <c r="O65" s="89">
        <v>12000</v>
      </c>
      <c r="P65" s="279"/>
      <c r="Q65" s="89">
        <v>20</v>
      </c>
      <c r="R65" s="89">
        <v>12000</v>
      </c>
      <c r="S65" s="279"/>
      <c r="T65" s="90">
        <f t="shared" si="2"/>
        <v>54</v>
      </c>
      <c r="U65" s="279">
        <f t="shared" si="3"/>
        <v>0</v>
      </c>
      <c r="V65" s="165" t="s">
        <v>541</v>
      </c>
      <c r="W65" s="97"/>
      <c r="Z65" s="97"/>
      <c r="AA65" s="98"/>
      <c r="AB65" s="98"/>
      <c r="AC65" s="97"/>
      <c r="AD65" s="97"/>
    </row>
    <row r="66" spans="1:30" s="93" customFormat="1" ht="49.9" customHeight="1">
      <c r="A66" s="86" t="s">
        <v>241</v>
      </c>
      <c r="B66" s="86" t="s">
        <v>312</v>
      </c>
      <c r="C66" s="171">
        <v>34</v>
      </c>
      <c r="D66" s="275"/>
      <c r="E66" s="308"/>
      <c r="F66" s="89">
        <v>8</v>
      </c>
      <c r="G66" s="278"/>
      <c r="H66" s="89"/>
      <c r="I66" s="89"/>
      <c r="J66" s="279"/>
      <c r="K66" s="276">
        <f t="shared" si="1"/>
        <v>0</v>
      </c>
      <c r="L66" s="90">
        <f t="shared" si="0"/>
        <v>34</v>
      </c>
      <c r="M66" s="100">
        <v>18233</v>
      </c>
      <c r="N66" s="89">
        <v>18233</v>
      </c>
      <c r="O66" s="89">
        <v>18233</v>
      </c>
      <c r="P66" s="279"/>
      <c r="Q66" s="89">
        <v>20</v>
      </c>
      <c r="R66" s="89">
        <v>18233</v>
      </c>
      <c r="S66" s="279"/>
      <c r="T66" s="90">
        <f t="shared" si="2"/>
        <v>54</v>
      </c>
      <c r="U66" s="279">
        <f t="shared" si="3"/>
        <v>0</v>
      </c>
      <c r="V66" s="165" t="s">
        <v>540</v>
      </c>
      <c r="W66" s="97"/>
      <c r="Z66" s="97"/>
      <c r="AA66" s="98"/>
      <c r="AB66" s="98"/>
      <c r="AC66" s="97"/>
      <c r="AD66" s="97"/>
    </row>
    <row r="67" spans="1:30" s="93" customFormat="1" ht="15.75">
      <c r="A67" s="101"/>
      <c r="B67" s="101" t="s">
        <v>342</v>
      </c>
      <c r="C67" s="101"/>
      <c r="D67" s="275"/>
      <c r="E67" s="308"/>
      <c r="F67" s="101"/>
      <c r="G67" s="278"/>
      <c r="H67" s="101"/>
      <c r="I67" s="101"/>
      <c r="J67" s="279"/>
      <c r="K67" s="276">
        <f t="shared" si="1"/>
        <v>0</v>
      </c>
      <c r="L67" s="101"/>
      <c r="M67" s="101"/>
      <c r="N67" s="101"/>
      <c r="O67" s="101"/>
      <c r="P67" s="279"/>
      <c r="Q67" s="89"/>
      <c r="R67" s="89"/>
      <c r="S67" s="279"/>
      <c r="T67" s="90">
        <f t="shared" si="2"/>
        <v>0</v>
      </c>
      <c r="U67" s="279">
        <f t="shared" si="3"/>
        <v>0</v>
      </c>
      <c r="V67" s="89"/>
      <c r="W67" s="97"/>
      <c r="Z67" s="97"/>
      <c r="AA67" s="98"/>
      <c r="AB67" s="98"/>
      <c r="AC67" s="97"/>
      <c r="AD67" s="97"/>
    </row>
    <row r="68" spans="1:30" s="93" customFormat="1" ht="15.75">
      <c r="A68" s="101"/>
      <c r="B68" s="101" t="s">
        <v>342</v>
      </c>
      <c r="C68" s="101"/>
      <c r="D68" s="275"/>
      <c r="E68" s="309"/>
      <c r="F68" s="101"/>
      <c r="G68" s="278"/>
      <c r="H68" s="101"/>
      <c r="I68" s="101"/>
      <c r="J68" s="279"/>
      <c r="K68" s="276">
        <f t="shared" si="1"/>
        <v>0</v>
      </c>
      <c r="L68" s="101"/>
      <c r="M68" s="101"/>
      <c r="N68" s="101"/>
      <c r="O68" s="101"/>
      <c r="P68" s="279"/>
      <c r="Q68" s="89"/>
      <c r="R68" s="89"/>
      <c r="S68" s="279"/>
      <c r="T68" s="90">
        <f t="shared" si="2"/>
        <v>0</v>
      </c>
      <c r="U68" s="279">
        <f t="shared" si="3"/>
        <v>0</v>
      </c>
      <c r="V68" s="89"/>
      <c r="W68" s="97"/>
      <c r="Z68" s="97"/>
      <c r="AA68" s="98"/>
      <c r="AB68" s="98"/>
      <c r="AC68" s="97"/>
      <c r="AD68" s="97"/>
    </row>
    <row r="69" spans="1:30" s="93" customFormat="1" ht="73.900000000000006" customHeight="1">
      <c r="A69" s="86" t="s">
        <v>242</v>
      </c>
      <c r="B69" s="86" t="s">
        <v>357</v>
      </c>
      <c r="C69" s="171">
        <v>67</v>
      </c>
      <c r="D69" s="265">
        <v>566.9</v>
      </c>
      <c r="E69" s="269">
        <v>571.62</v>
      </c>
      <c r="F69" s="89">
        <v>15</v>
      </c>
      <c r="G69" s="278"/>
      <c r="H69" s="89"/>
      <c r="I69" s="89"/>
      <c r="J69" s="263"/>
      <c r="K69" s="269">
        <f t="shared" si="1"/>
        <v>617.34960000000001</v>
      </c>
      <c r="L69" s="90">
        <f t="shared" si="0"/>
        <v>67</v>
      </c>
      <c r="M69" s="100">
        <v>50936</v>
      </c>
      <c r="N69" s="89">
        <v>50936</v>
      </c>
      <c r="O69" s="89">
        <v>50936</v>
      </c>
      <c r="P69" s="263">
        <v>571.82000000000005</v>
      </c>
      <c r="Q69" s="89">
        <v>23</v>
      </c>
      <c r="R69" s="89">
        <v>50936</v>
      </c>
      <c r="S69" s="263">
        <v>126.03</v>
      </c>
      <c r="T69" s="90">
        <f t="shared" si="2"/>
        <v>90</v>
      </c>
      <c r="U69" s="263">
        <f>P69+S69+P73+P74+S73+S74</f>
        <v>789.1099999999999</v>
      </c>
      <c r="V69" s="165" t="s">
        <v>558</v>
      </c>
      <c r="W69" s="97"/>
      <c r="Z69" s="97"/>
      <c r="AA69" s="98"/>
      <c r="AB69" s="98"/>
      <c r="AC69" s="97"/>
      <c r="AD69" s="97"/>
    </row>
    <row r="70" spans="1:30" s="93" customFormat="1" ht="52.9" customHeight="1">
      <c r="A70" s="86" t="s">
        <v>243</v>
      </c>
      <c r="B70" s="86" t="s">
        <v>358</v>
      </c>
      <c r="C70" s="171">
        <v>75</v>
      </c>
      <c r="D70" s="268"/>
      <c r="E70" s="270"/>
      <c r="F70" s="89">
        <v>18</v>
      </c>
      <c r="G70" s="278"/>
      <c r="H70" s="89"/>
      <c r="I70" s="89"/>
      <c r="J70" s="264"/>
      <c r="K70" s="270">
        <f t="shared" si="1"/>
        <v>0</v>
      </c>
      <c r="L70" s="90">
        <f t="shared" si="0"/>
        <v>75</v>
      </c>
      <c r="M70" s="100">
        <v>18033</v>
      </c>
      <c r="N70" s="89">
        <v>18033</v>
      </c>
      <c r="O70" s="89">
        <v>18033</v>
      </c>
      <c r="P70" s="264"/>
      <c r="Q70" s="89">
        <v>168</v>
      </c>
      <c r="R70" s="89">
        <v>18033</v>
      </c>
      <c r="S70" s="264"/>
      <c r="T70" s="90">
        <f t="shared" si="2"/>
        <v>243</v>
      </c>
      <c r="U70" s="264"/>
      <c r="V70" s="165" t="s">
        <v>595</v>
      </c>
      <c r="W70" s="97"/>
      <c r="Z70" s="97"/>
      <c r="AA70" s="98"/>
      <c r="AB70" s="98"/>
      <c r="AC70" s="97"/>
      <c r="AD70" s="97"/>
    </row>
    <row r="71" spans="1:30" s="93" customFormat="1" ht="15.75">
      <c r="A71" s="101"/>
      <c r="B71" s="101" t="s">
        <v>342</v>
      </c>
      <c r="C71" s="101"/>
      <c r="D71" s="268"/>
      <c r="E71" s="270"/>
      <c r="F71" s="101"/>
      <c r="G71" s="278"/>
      <c r="H71" s="101"/>
      <c r="I71" s="101"/>
      <c r="J71" s="264"/>
      <c r="K71" s="270">
        <f t="shared" si="1"/>
        <v>0</v>
      </c>
      <c r="L71" s="101"/>
      <c r="M71" s="101"/>
      <c r="N71" s="101"/>
      <c r="O71" s="101"/>
      <c r="P71" s="264"/>
      <c r="Q71" s="89"/>
      <c r="R71" s="89"/>
      <c r="S71" s="264"/>
      <c r="T71" s="90">
        <f t="shared" si="2"/>
        <v>0</v>
      </c>
      <c r="U71" s="264"/>
      <c r="V71" s="89"/>
      <c r="W71" s="97"/>
      <c r="Z71" s="97"/>
      <c r="AA71" s="98"/>
      <c r="AB71" s="98"/>
      <c r="AC71" s="97"/>
      <c r="AD71" s="97"/>
    </row>
    <row r="72" spans="1:30" s="93" customFormat="1" ht="15.75">
      <c r="A72" s="101"/>
      <c r="B72" s="101" t="s">
        <v>342</v>
      </c>
      <c r="C72" s="101"/>
      <c r="D72" s="266"/>
      <c r="E72" s="271"/>
      <c r="F72" s="101"/>
      <c r="G72" s="278"/>
      <c r="H72" s="101"/>
      <c r="I72" s="101"/>
      <c r="J72" s="267"/>
      <c r="K72" s="271">
        <f t="shared" si="1"/>
        <v>0</v>
      </c>
      <c r="L72" s="101"/>
      <c r="M72" s="101"/>
      <c r="N72" s="101"/>
      <c r="O72" s="101"/>
      <c r="P72" s="267"/>
      <c r="Q72" s="89"/>
      <c r="R72" s="89"/>
      <c r="S72" s="267"/>
      <c r="T72" s="90">
        <f t="shared" si="2"/>
        <v>0</v>
      </c>
      <c r="U72" s="264"/>
      <c r="V72" s="89"/>
      <c r="W72" s="97"/>
      <c r="Z72" s="97"/>
      <c r="AA72" s="98"/>
      <c r="AB72" s="98"/>
      <c r="AC72" s="97"/>
      <c r="AD72" s="97"/>
    </row>
    <row r="73" spans="1:30" s="93" customFormat="1" ht="45" customHeight="1">
      <c r="A73" s="86" t="s">
        <v>244</v>
      </c>
      <c r="B73" s="86" t="s">
        <v>359</v>
      </c>
      <c r="C73" s="171">
        <v>34</v>
      </c>
      <c r="D73" s="139">
        <v>38</v>
      </c>
      <c r="E73" s="158">
        <v>38</v>
      </c>
      <c r="F73" s="89">
        <v>15</v>
      </c>
      <c r="G73" s="278"/>
      <c r="H73" s="89"/>
      <c r="I73" s="89"/>
      <c r="J73" s="136"/>
      <c r="K73" s="149">
        <f t="shared" si="1"/>
        <v>41.04</v>
      </c>
      <c r="L73" s="90">
        <f t="shared" si="0"/>
        <v>34</v>
      </c>
      <c r="M73" s="100">
        <v>10000</v>
      </c>
      <c r="N73" s="89">
        <v>10000</v>
      </c>
      <c r="O73" s="89">
        <v>10000</v>
      </c>
      <c r="P73" s="136">
        <v>40.799999999999997</v>
      </c>
      <c r="Q73" s="89">
        <v>56</v>
      </c>
      <c r="R73" s="89">
        <v>10000</v>
      </c>
      <c r="S73" s="136">
        <v>16.8</v>
      </c>
      <c r="T73" s="90">
        <f t="shared" si="2"/>
        <v>90</v>
      </c>
      <c r="U73" s="264"/>
      <c r="V73" s="165" t="s">
        <v>559</v>
      </c>
      <c r="W73" s="97"/>
      <c r="Z73" s="97"/>
      <c r="AA73" s="98"/>
      <c r="AB73" s="98"/>
      <c r="AC73" s="97"/>
      <c r="AD73" s="97"/>
    </row>
    <row r="74" spans="1:30" s="93" customFormat="1" ht="58.9" customHeight="1">
      <c r="A74" s="86" t="s">
        <v>313</v>
      </c>
      <c r="B74" s="86" t="s">
        <v>360</v>
      </c>
      <c r="C74" s="171">
        <v>34</v>
      </c>
      <c r="D74" s="139">
        <v>33.049999999999997</v>
      </c>
      <c r="E74" s="150">
        <v>33.659999999999997</v>
      </c>
      <c r="F74" s="89">
        <v>1</v>
      </c>
      <c r="G74" s="278"/>
      <c r="H74" s="89"/>
      <c r="I74" s="89"/>
      <c r="J74" s="136"/>
      <c r="K74" s="149">
        <f t="shared" si="1"/>
        <v>36.352799999999995</v>
      </c>
      <c r="L74" s="90">
        <f t="shared" si="0"/>
        <v>34</v>
      </c>
      <c r="M74" s="102">
        <v>8250</v>
      </c>
      <c r="N74" s="89">
        <v>8250</v>
      </c>
      <c r="O74" s="89">
        <v>8250</v>
      </c>
      <c r="P74" s="136">
        <v>33.659999999999997</v>
      </c>
      <c r="Q74" s="89"/>
      <c r="R74" s="89"/>
      <c r="S74" s="136"/>
      <c r="T74" s="90">
        <f t="shared" si="2"/>
        <v>34</v>
      </c>
      <c r="U74" s="267"/>
      <c r="V74" s="165"/>
      <c r="W74" s="97"/>
      <c r="Z74" s="97"/>
      <c r="AA74" s="98"/>
      <c r="AB74" s="98"/>
      <c r="AC74" s="97"/>
      <c r="AD74" s="97"/>
    </row>
    <row r="75" spans="1:30" s="93" customFormat="1" ht="64.900000000000006" customHeight="1">
      <c r="A75" s="86" t="s">
        <v>245</v>
      </c>
      <c r="B75" s="86" t="s">
        <v>310</v>
      </c>
      <c r="C75" s="171">
        <v>116</v>
      </c>
      <c r="D75" s="265">
        <f>3689.97-D77-D79</f>
        <v>3445.0399999999995</v>
      </c>
      <c r="E75" s="269">
        <f>3747.24-E77-E79</f>
        <v>3502.3099999999995</v>
      </c>
      <c r="F75" s="91">
        <v>84</v>
      </c>
      <c r="G75" s="278"/>
      <c r="H75" s="89"/>
      <c r="I75" s="89"/>
      <c r="J75" s="263"/>
      <c r="K75" s="269">
        <f t="shared" si="1"/>
        <v>3782.4947999999995</v>
      </c>
      <c r="L75" s="90">
        <f t="shared" si="0"/>
        <v>116</v>
      </c>
      <c r="M75" s="102">
        <v>130721</v>
      </c>
      <c r="N75" s="89">
        <v>100000</v>
      </c>
      <c r="O75" s="89">
        <v>165375</v>
      </c>
      <c r="P75" s="263">
        <v>3549.53</v>
      </c>
      <c r="Q75" s="89">
        <v>36</v>
      </c>
      <c r="R75" s="89">
        <v>126788</v>
      </c>
      <c r="S75" s="263">
        <v>195.36</v>
      </c>
      <c r="T75" s="90">
        <f t="shared" si="2"/>
        <v>152</v>
      </c>
      <c r="U75" s="263">
        <f>P75+S75+P77+P79+S77+S79</f>
        <v>4111.4100000000008</v>
      </c>
      <c r="V75" s="165" t="s">
        <v>560</v>
      </c>
      <c r="W75" s="97"/>
      <c r="Z75" s="97"/>
      <c r="AA75" s="98"/>
      <c r="AB75" s="98"/>
      <c r="AC75" s="97"/>
      <c r="AD75" s="97"/>
    </row>
    <row r="76" spans="1:30" s="93" customFormat="1" ht="46.9" customHeight="1">
      <c r="A76" s="86" t="s">
        <v>246</v>
      </c>
      <c r="B76" s="86" t="s">
        <v>14</v>
      </c>
      <c r="C76" s="171">
        <v>798</v>
      </c>
      <c r="D76" s="268"/>
      <c r="E76" s="270"/>
      <c r="F76" s="89">
        <v>276</v>
      </c>
      <c r="G76" s="278"/>
      <c r="H76" s="89"/>
      <c r="I76" s="89"/>
      <c r="J76" s="264"/>
      <c r="K76" s="270">
        <f t="shared" si="1"/>
        <v>0</v>
      </c>
      <c r="L76" s="90">
        <f t="shared" si="0"/>
        <v>798</v>
      </c>
      <c r="M76" s="100">
        <v>18033</v>
      </c>
      <c r="N76" s="89">
        <v>18033</v>
      </c>
      <c r="O76" s="89">
        <v>18033</v>
      </c>
      <c r="P76" s="264"/>
      <c r="Q76" s="89">
        <v>108</v>
      </c>
      <c r="R76" s="89">
        <v>18033</v>
      </c>
      <c r="S76" s="264"/>
      <c r="T76" s="90">
        <f t="shared" si="2"/>
        <v>906</v>
      </c>
      <c r="U76" s="264"/>
      <c r="V76" s="165" t="s">
        <v>561</v>
      </c>
      <c r="W76" s="97"/>
      <c r="Z76" s="97"/>
      <c r="AA76" s="98"/>
      <c r="AB76" s="98"/>
      <c r="AC76" s="97"/>
      <c r="AD76" s="97"/>
    </row>
    <row r="77" spans="1:30" s="93" customFormat="1" ht="54" customHeight="1">
      <c r="A77" s="86" t="s">
        <v>247</v>
      </c>
      <c r="B77" s="86" t="s">
        <v>361</v>
      </c>
      <c r="C77" s="171">
        <v>182</v>
      </c>
      <c r="D77" s="265">
        <f>199.58+2.76</f>
        <v>202.34</v>
      </c>
      <c r="E77" s="269">
        <v>202.34</v>
      </c>
      <c r="F77" s="89">
        <v>151</v>
      </c>
      <c r="G77" s="278"/>
      <c r="H77" s="89"/>
      <c r="I77" s="89"/>
      <c r="J77" s="263"/>
      <c r="K77" s="269">
        <f t="shared" si="1"/>
        <v>218.52719999999999</v>
      </c>
      <c r="L77" s="90">
        <f t="shared" si="0"/>
        <v>182</v>
      </c>
      <c r="M77" s="102">
        <v>11500</v>
      </c>
      <c r="N77" s="102">
        <v>11500</v>
      </c>
      <c r="O77" s="102">
        <v>11500</v>
      </c>
      <c r="P77" s="263">
        <v>253.92</v>
      </c>
      <c r="Q77" s="89">
        <v>140</v>
      </c>
      <c r="R77" s="89">
        <v>11500</v>
      </c>
      <c r="S77" s="263">
        <v>48.3</v>
      </c>
      <c r="T77" s="90">
        <f t="shared" si="2"/>
        <v>322</v>
      </c>
      <c r="U77" s="264"/>
      <c r="V77" s="165" t="s">
        <v>562</v>
      </c>
      <c r="W77" s="97"/>
      <c r="Z77" s="97"/>
      <c r="AA77" s="97"/>
      <c r="AB77" s="97"/>
      <c r="AC77" s="97"/>
      <c r="AD77" s="97"/>
    </row>
    <row r="78" spans="1:30" s="93" customFormat="1" ht="33.6" customHeight="1">
      <c r="A78" s="86" t="s">
        <v>247</v>
      </c>
      <c r="B78" s="86" t="s">
        <v>362</v>
      </c>
      <c r="C78" s="171">
        <v>2</v>
      </c>
      <c r="D78" s="266"/>
      <c r="E78" s="271"/>
      <c r="F78" s="89"/>
      <c r="G78" s="278"/>
      <c r="H78" s="89"/>
      <c r="I78" s="89"/>
      <c r="J78" s="267"/>
      <c r="K78" s="271">
        <f t="shared" si="1"/>
        <v>0</v>
      </c>
      <c r="L78" s="90">
        <f t="shared" si="0"/>
        <v>2</v>
      </c>
      <c r="M78" s="102">
        <v>11500</v>
      </c>
      <c r="N78" s="102">
        <v>11500</v>
      </c>
      <c r="O78" s="102">
        <v>11500</v>
      </c>
      <c r="P78" s="267"/>
      <c r="Q78" s="89"/>
      <c r="R78" s="89"/>
      <c r="S78" s="267"/>
      <c r="T78" s="90">
        <f t="shared" si="2"/>
        <v>2</v>
      </c>
      <c r="U78" s="264"/>
      <c r="V78" s="89"/>
      <c r="W78" s="97"/>
      <c r="Z78" s="97"/>
      <c r="AA78" s="97"/>
      <c r="AB78" s="97"/>
      <c r="AC78" s="97"/>
      <c r="AD78" s="97"/>
    </row>
    <row r="79" spans="1:30" s="93" customFormat="1" ht="71.45" customHeight="1">
      <c r="A79" s="86" t="s">
        <v>247</v>
      </c>
      <c r="B79" s="86" t="s">
        <v>363</v>
      </c>
      <c r="C79" s="171">
        <v>26</v>
      </c>
      <c r="D79" s="139">
        <v>42.59</v>
      </c>
      <c r="E79" s="149">
        <v>42.59</v>
      </c>
      <c r="F79" s="89">
        <v>25</v>
      </c>
      <c r="G79" s="278"/>
      <c r="H79" s="89"/>
      <c r="I79" s="89"/>
      <c r="J79" s="136"/>
      <c r="K79" s="149">
        <f t="shared" si="1"/>
        <v>45.997200000000007</v>
      </c>
      <c r="L79" s="90">
        <f t="shared" si="0"/>
        <v>26</v>
      </c>
      <c r="M79" s="102">
        <v>13230</v>
      </c>
      <c r="N79" s="102">
        <v>13230</v>
      </c>
      <c r="O79" s="102">
        <v>13230</v>
      </c>
      <c r="P79" s="136">
        <v>41.28</v>
      </c>
      <c r="Q79" s="89">
        <v>28</v>
      </c>
      <c r="R79" s="89">
        <v>13230</v>
      </c>
      <c r="S79" s="136">
        <v>23.02</v>
      </c>
      <c r="T79" s="90">
        <f t="shared" si="2"/>
        <v>54</v>
      </c>
      <c r="U79" s="267"/>
      <c r="V79" s="165" t="s">
        <v>563</v>
      </c>
      <c r="W79" s="97"/>
      <c r="Z79" s="97"/>
      <c r="AA79" s="97"/>
      <c r="AB79" s="97"/>
      <c r="AC79" s="97"/>
      <c r="AD79" s="97"/>
    </row>
    <row r="80" spans="1:30" s="93" customFormat="1" ht="15.75">
      <c r="A80" s="101"/>
      <c r="B80" s="101" t="s">
        <v>342</v>
      </c>
      <c r="C80" s="101"/>
      <c r="D80" s="193"/>
      <c r="E80" s="192"/>
      <c r="G80" s="189"/>
      <c r="H80" s="101"/>
      <c r="I80" s="101"/>
      <c r="J80" s="190"/>
      <c r="K80" s="194"/>
      <c r="L80" s="101"/>
      <c r="M80" s="101"/>
      <c r="N80" s="101"/>
      <c r="O80" s="101"/>
      <c r="P80" s="190"/>
      <c r="Q80" s="89"/>
      <c r="R80" s="89"/>
      <c r="S80" s="190"/>
      <c r="T80" s="90">
        <f t="shared" ref="T80" si="12">L80+Q80</f>
        <v>0</v>
      </c>
      <c r="U80" s="191"/>
      <c r="V80" s="89"/>
      <c r="W80" s="97"/>
      <c r="Z80" s="97"/>
      <c r="AA80" s="98"/>
      <c r="AB80" s="98"/>
      <c r="AC80" s="97"/>
      <c r="AD80" s="97"/>
    </row>
    <row r="81" spans="1:30" s="93" customFormat="1" ht="18.75">
      <c r="A81" s="103" t="s">
        <v>248</v>
      </c>
      <c r="B81" s="86" t="s">
        <v>364</v>
      </c>
      <c r="C81" s="171">
        <v>9</v>
      </c>
      <c r="D81" s="275">
        <v>622.41</v>
      </c>
      <c r="E81" s="269">
        <v>962.42</v>
      </c>
      <c r="F81" s="89">
        <v>2</v>
      </c>
      <c r="G81" s="278"/>
      <c r="H81" s="89"/>
      <c r="I81" s="89"/>
      <c r="J81" s="279"/>
      <c r="K81" s="276">
        <f t="shared" ref="K81:K149" si="13">(E81-J81)+8%*(E81-J81)</f>
        <v>1039.4135999999999</v>
      </c>
      <c r="L81" s="90">
        <f t="shared" ref="L81:L149" si="14">C81-H81</f>
        <v>9</v>
      </c>
      <c r="M81" s="102">
        <v>115763</v>
      </c>
      <c r="N81" s="89">
        <v>115763</v>
      </c>
      <c r="O81" s="89">
        <v>115763</v>
      </c>
      <c r="P81" s="279">
        <v>962.42</v>
      </c>
      <c r="Q81" s="89"/>
      <c r="R81" s="89"/>
      <c r="S81" s="279">
        <v>270.68</v>
      </c>
      <c r="T81" s="90">
        <f t="shared" si="2"/>
        <v>9</v>
      </c>
      <c r="U81" s="279">
        <f t="shared" si="3"/>
        <v>1233.0999999999999</v>
      </c>
      <c r="V81" s="89"/>
      <c r="W81" s="97"/>
      <c r="Z81" s="97"/>
      <c r="AA81" s="98"/>
      <c r="AB81" s="98"/>
      <c r="AC81" s="97"/>
      <c r="AD81" s="97"/>
    </row>
    <row r="82" spans="1:30" s="93" customFormat="1" ht="86.45" customHeight="1">
      <c r="A82" s="86" t="s">
        <v>250</v>
      </c>
      <c r="B82" s="86" t="s">
        <v>348</v>
      </c>
      <c r="C82" s="171">
        <v>24</v>
      </c>
      <c r="D82" s="275"/>
      <c r="E82" s="270"/>
      <c r="F82" s="89">
        <v>6</v>
      </c>
      <c r="G82" s="278"/>
      <c r="H82" s="89"/>
      <c r="I82" s="89"/>
      <c r="J82" s="279"/>
      <c r="K82" s="276">
        <f t="shared" si="13"/>
        <v>0</v>
      </c>
      <c r="L82" s="90">
        <f t="shared" si="14"/>
        <v>24</v>
      </c>
      <c r="M82" s="102">
        <v>55125</v>
      </c>
      <c r="N82" s="89">
        <v>55125</v>
      </c>
      <c r="O82" s="89">
        <v>55125</v>
      </c>
      <c r="P82" s="279"/>
      <c r="Q82" s="89">
        <v>99</v>
      </c>
      <c r="R82" s="89">
        <v>55125</v>
      </c>
      <c r="S82" s="279"/>
      <c r="T82" s="90">
        <f t="shared" ref="T82:T144" si="15">L82+Q82</f>
        <v>123</v>
      </c>
      <c r="U82" s="279">
        <f t="shared" ref="U82:U134" si="16">P82+S82</f>
        <v>0</v>
      </c>
      <c r="V82" s="165" t="s">
        <v>596</v>
      </c>
      <c r="W82" s="97"/>
      <c r="Z82" s="97"/>
      <c r="AA82" s="98"/>
      <c r="AB82" s="98"/>
      <c r="AC82" s="97"/>
      <c r="AD82" s="97"/>
    </row>
    <row r="83" spans="1:30" s="93" customFormat="1" ht="100.9" customHeight="1">
      <c r="A83" s="86" t="s">
        <v>251</v>
      </c>
      <c r="B83" s="86" t="s">
        <v>358</v>
      </c>
      <c r="C83" s="171">
        <v>314</v>
      </c>
      <c r="D83" s="275"/>
      <c r="E83" s="270"/>
      <c r="F83" s="89">
        <v>62</v>
      </c>
      <c r="G83" s="278"/>
      <c r="H83" s="89"/>
      <c r="I83" s="89"/>
      <c r="J83" s="279"/>
      <c r="K83" s="276">
        <f t="shared" si="13"/>
        <v>0</v>
      </c>
      <c r="L83" s="90">
        <f t="shared" si="14"/>
        <v>314</v>
      </c>
      <c r="M83" s="102">
        <v>18032</v>
      </c>
      <c r="N83" s="89">
        <v>18032</v>
      </c>
      <c r="O83" s="89">
        <v>18032</v>
      </c>
      <c r="P83" s="279"/>
      <c r="Q83" s="89">
        <v>198</v>
      </c>
      <c r="R83" s="89">
        <v>18000</v>
      </c>
      <c r="S83" s="279"/>
      <c r="T83" s="90">
        <f t="shared" si="15"/>
        <v>512</v>
      </c>
      <c r="U83" s="279">
        <f t="shared" si="16"/>
        <v>0</v>
      </c>
      <c r="V83" s="165" t="s">
        <v>597</v>
      </c>
      <c r="W83" s="97"/>
      <c r="Z83" s="97"/>
      <c r="AA83" s="98"/>
      <c r="AB83" s="98"/>
      <c r="AC83" s="97"/>
      <c r="AD83" s="97"/>
    </row>
    <row r="84" spans="1:30" s="93" customFormat="1" ht="18.75">
      <c r="A84" s="86" t="s">
        <v>314</v>
      </c>
      <c r="B84" s="86" t="s">
        <v>264</v>
      </c>
      <c r="C84" s="171">
        <v>0</v>
      </c>
      <c r="D84" s="275"/>
      <c r="E84" s="270"/>
      <c r="F84" s="89"/>
      <c r="G84" s="278"/>
      <c r="H84" s="89"/>
      <c r="I84" s="89"/>
      <c r="J84" s="279"/>
      <c r="K84" s="276">
        <f t="shared" si="13"/>
        <v>0</v>
      </c>
      <c r="L84" s="90">
        <f t="shared" si="14"/>
        <v>0</v>
      </c>
      <c r="M84" s="102"/>
      <c r="N84" s="89"/>
      <c r="O84" s="89"/>
      <c r="P84" s="279"/>
      <c r="Q84" s="89"/>
      <c r="R84" s="89"/>
      <c r="S84" s="279"/>
      <c r="T84" s="90">
        <f t="shared" si="15"/>
        <v>0</v>
      </c>
      <c r="U84" s="279">
        <f t="shared" si="16"/>
        <v>0</v>
      </c>
      <c r="V84" s="89"/>
      <c r="W84" s="97"/>
      <c r="Z84" s="97"/>
      <c r="AA84" s="98"/>
      <c r="AB84" s="98"/>
      <c r="AC84" s="97"/>
      <c r="AD84" s="97"/>
    </row>
    <row r="85" spans="1:30" s="93" customFormat="1" ht="15.75">
      <c r="A85" s="101"/>
      <c r="B85" s="101" t="s">
        <v>342</v>
      </c>
      <c r="C85" s="101"/>
      <c r="D85" s="275"/>
      <c r="E85" s="270"/>
      <c r="F85" s="101"/>
      <c r="G85" s="278"/>
      <c r="H85" s="101"/>
      <c r="I85" s="101"/>
      <c r="J85" s="279"/>
      <c r="K85" s="276">
        <f t="shared" si="13"/>
        <v>0</v>
      </c>
      <c r="L85" s="101"/>
      <c r="M85" s="101"/>
      <c r="N85" s="101"/>
      <c r="O85" s="101"/>
      <c r="P85" s="279"/>
      <c r="Q85" s="89"/>
      <c r="R85" s="89"/>
      <c r="S85" s="279"/>
      <c r="T85" s="90">
        <f t="shared" si="15"/>
        <v>0</v>
      </c>
      <c r="U85" s="279">
        <f t="shared" si="16"/>
        <v>0</v>
      </c>
      <c r="V85" s="89"/>
      <c r="W85" s="97"/>
      <c r="Z85" s="97"/>
      <c r="AA85" s="98"/>
      <c r="AB85" s="98"/>
      <c r="AC85" s="97"/>
      <c r="AD85" s="97"/>
    </row>
    <row r="86" spans="1:30" s="93" customFormat="1" ht="15.75">
      <c r="A86" s="101"/>
      <c r="B86" s="101" t="s">
        <v>342</v>
      </c>
      <c r="C86" s="101"/>
      <c r="D86" s="275"/>
      <c r="E86" s="271"/>
      <c r="F86" s="101"/>
      <c r="G86" s="278"/>
      <c r="H86" s="101"/>
      <c r="I86" s="101"/>
      <c r="J86" s="279"/>
      <c r="K86" s="276">
        <f t="shared" si="13"/>
        <v>0</v>
      </c>
      <c r="L86" s="101"/>
      <c r="M86" s="101"/>
      <c r="N86" s="101"/>
      <c r="O86" s="101"/>
      <c r="P86" s="279"/>
      <c r="Q86" s="89"/>
      <c r="R86" s="89"/>
      <c r="S86" s="279"/>
      <c r="T86" s="90">
        <f t="shared" si="15"/>
        <v>0</v>
      </c>
      <c r="U86" s="279">
        <f t="shared" si="16"/>
        <v>0</v>
      </c>
      <c r="V86" s="89"/>
      <c r="W86" s="97"/>
      <c r="Z86" s="97"/>
      <c r="AA86" s="98"/>
      <c r="AB86" s="98"/>
      <c r="AC86" s="97"/>
      <c r="AD86" s="97"/>
    </row>
    <row r="87" spans="1:30" s="93" customFormat="1" ht="93.6" customHeight="1">
      <c r="A87" s="86" t="s">
        <v>315</v>
      </c>
      <c r="B87" s="86" t="s">
        <v>264</v>
      </c>
      <c r="C87" s="171">
        <v>13</v>
      </c>
      <c r="D87" s="275">
        <v>18.57</v>
      </c>
      <c r="E87" s="269">
        <v>18.57</v>
      </c>
      <c r="F87" s="89">
        <v>13</v>
      </c>
      <c r="G87" s="278"/>
      <c r="H87" s="89"/>
      <c r="I87" s="89"/>
      <c r="J87" s="279"/>
      <c r="K87" s="276">
        <f t="shared" si="13"/>
        <v>20.055600000000002</v>
      </c>
      <c r="L87" s="90">
        <f t="shared" si="14"/>
        <v>13</v>
      </c>
      <c r="M87" s="102">
        <v>12034</v>
      </c>
      <c r="N87" s="89">
        <v>12034</v>
      </c>
      <c r="O87" s="89">
        <v>12034</v>
      </c>
      <c r="P87" s="279">
        <v>18.77</v>
      </c>
      <c r="Q87" s="89">
        <v>39</v>
      </c>
      <c r="R87" s="89">
        <v>12034</v>
      </c>
      <c r="S87" s="279">
        <v>56.32</v>
      </c>
      <c r="T87" s="90">
        <f t="shared" si="15"/>
        <v>52</v>
      </c>
      <c r="U87" s="279">
        <f t="shared" si="16"/>
        <v>75.09</v>
      </c>
      <c r="V87" s="165" t="s">
        <v>548</v>
      </c>
      <c r="W87" s="97"/>
      <c r="Z87" s="97"/>
      <c r="AA87" s="98"/>
      <c r="AB87" s="98"/>
      <c r="AC87" s="97"/>
      <c r="AD87" s="97"/>
    </row>
    <row r="88" spans="1:30" s="93" customFormat="1" ht="15.75">
      <c r="A88" s="101"/>
      <c r="B88" s="101" t="s">
        <v>342</v>
      </c>
      <c r="C88" s="101"/>
      <c r="D88" s="275"/>
      <c r="E88" s="270"/>
      <c r="F88" s="101"/>
      <c r="G88" s="278"/>
      <c r="H88" s="101"/>
      <c r="I88" s="101"/>
      <c r="J88" s="279"/>
      <c r="K88" s="276">
        <f t="shared" si="13"/>
        <v>0</v>
      </c>
      <c r="L88" s="101"/>
      <c r="M88" s="101"/>
      <c r="N88" s="101"/>
      <c r="O88" s="101"/>
      <c r="P88" s="279"/>
      <c r="Q88" s="89"/>
      <c r="R88" s="89"/>
      <c r="S88" s="279"/>
      <c r="T88" s="90">
        <f t="shared" si="15"/>
        <v>0</v>
      </c>
      <c r="U88" s="279">
        <f t="shared" si="16"/>
        <v>0</v>
      </c>
      <c r="V88" s="89"/>
      <c r="W88" s="97"/>
      <c r="Z88" s="97"/>
      <c r="AA88" s="98"/>
      <c r="AB88" s="98"/>
      <c r="AC88" s="97"/>
      <c r="AD88" s="97"/>
    </row>
    <row r="89" spans="1:30" s="93" customFormat="1" ht="15" customHeight="1">
      <c r="A89" s="101" t="s">
        <v>515</v>
      </c>
      <c r="B89" s="101" t="s">
        <v>546</v>
      </c>
      <c r="C89" s="170">
        <v>1137</v>
      </c>
      <c r="D89" s="275">
        <v>7265.25</v>
      </c>
      <c r="E89" s="275">
        <v>7265.25</v>
      </c>
      <c r="F89" s="210">
        <v>1107</v>
      </c>
      <c r="G89" s="275"/>
      <c r="H89" s="101"/>
      <c r="I89" s="101"/>
      <c r="J89" s="275"/>
      <c r="K89" s="275">
        <f>(E89-J89)+8%*(E89-J89)</f>
        <v>7846.47</v>
      </c>
      <c r="L89" s="170">
        <v>4050</v>
      </c>
      <c r="M89" s="170">
        <v>25000</v>
      </c>
      <c r="N89" s="170">
        <v>25000</v>
      </c>
      <c r="O89" s="170">
        <v>25000</v>
      </c>
      <c r="P89" s="276">
        <v>7265.25</v>
      </c>
      <c r="Q89" s="89"/>
      <c r="R89" s="89"/>
      <c r="S89" s="275">
        <v>15462.25</v>
      </c>
      <c r="T89" s="90">
        <f t="shared" si="15"/>
        <v>4050</v>
      </c>
      <c r="U89" s="263">
        <f t="shared" si="16"/>
        <v>22727.5</v>
      </c>
      <c r="V89" s="272" t="s">
        <v>549</v>
      </c>
      <c r="W89" s="97"/>
      <c r="Z89" s="97"/>
      <c r="AA89" s="98"/>
      <c r="AB89" s="98"/>
      <c r="AC89" s="97"/>
      <c r="AD89" s="97"/>
    </row>
    <row r="90" spans="1:30" s="93" customFormat="1" ht="49.15" customHeight="1">
      <c r="A90" s="101"/>
      <c r="B90" s="101" t="s">
        <v>546</v>
      </c>
      <c r="C90" s="170">
        <v>1113</v>
      </c>
      <c r="D90" s="275"/>
      <c r="E90" s="275"/>
      <c r="F90" s="101"/>
      <c r="G90" s="275"/>
      <c r="H90" s="101"/>
      <c r="I90" s="101"/>
      <c r="J90" s="275"/>
      <c r="K90" s="275"/>
      <c r="L90" s="170"/>
      <c r="M90" s="170"/>
      <c r="N90" s="170"/>
      <c r="O90" s="170"/>
      <c r="P90" s="276"/>
      <c r="Q90" s="89">
        <v>3478</v>
      </c>
      <c r="R90" s="89">
        <v>25000</v>
      </c>
      <c r="S90" s="275"/>
      <c r="T90" s="90">
        <f t="shared" si="15"/>
        <v>3478</v>
      </c>
      <c r="U90" s="264"/>
      <c r="V90" s="273"/>
      <c r="W90" s="97"/>
      <c r="Z90" s="97"/>
      <c r="AA90" s="98"/>
      <c r="AB90" s="98"/>
      <c r="AC90" s="97"/>
      <c r="AD90" s="97"/>
    </row>
    <row r="91" spans="1:30" s="93" customFormat="1" ht="75.599999999999994" customHeight="1">
      <c r="A91" s="101"/>
      <c r="B91" s="101" t="s">
        <v>547</v>
      </c>
      <c r="C91" s="170">
        <v>1800</v>
      </c>
      <c r="D91" s="275"/>
      <c r="E91" s="275"/>
      <c r="F91" s="101"/>
      <c r="G91" s="275"/>
      <c r="H91" s="101"/>
      <c r="I91" s="101"/>
      <c r="J91" s="275"/>
      <c r="K91" s="275"/>
      <c r="L91" s="170"/>
      <c r="M91" s="170"/>
      <c r="N91" s="170"/>
      <c r="O91" s="170"/>
      <c r="P91" s="276"/>
      <c r="Q91" s="89">
        <v>1080</v>
      </c>
      <c r="R91" s="89">
        <v>25000</v>
      </c>
      <c r="S91" s="275"/>
      <c r="T91" s="90">
        <f t="shared" ref="T91" si="17">L91+Q91</f>
        <v>1080</v>
      </c>
      <c r="U91" s="264"/>
      <c r="V91" s="273"/>
      <c r="W91" s="97"/>
      <c r="Z91" s="97"/>
      <c r="AA91" s="98"/>
      <c r="AB91" s="98"/>
      <c r="AC91" s="97"/>
      <c r="AD91" s="97"/>
    </row>
    <row r="92" spans="1:30" s="93" customFormat="1" ht="75.599999999999994" customHeight="1">
      <c r="A92" s="101"/>
      <c r="B92" s="101" t="s">
        <v>546</v>
      </c>
      <c r="C92" s="170"/>
      <c r="D92" s="275"/>
      <c r="E92" s="275"/>
      <c r="F92" s="101"/>
      <c r="G92" s="275"/>
      <c r="H92" s="101"/>
      <c r="I92" s="101"/>
      <c r="J92" s="275"/>
      <c r="K92" s="275"/>
      <c r="L92" s="170"/>
      <c r="M92" s="170"/>
      <c r="N92" s="170"/>
      <c r="O92" s="170"/>
      <c r="P92" s="276"/>
      <c r="Q92" s="89">
        <v>1424</v>
      </c>
      <c r="R92" s="89">
        <v>25000</v>
      </c>
      <c r="S92" s="275"/>
      <c r="T92" s="90">
        <f t="shared" si="15"/>
        <v>1424</v>
      </c>
      <c r="U92" s="267"/>
      <c r="V92" s="274"/>
      <c r="W92" s="97"/>
      <c r="Z92" s="97"/>
      <c r="AA92" s="98"/>
      <c r="AB92" s="98"/>
      <c r="AC92" s="97"/>
      <c r="AD92" s="97"/>
    </row>
    <row r="93" spans="1:30" s="93" customFormat="1" ht="131.44999999999999" customHeight="1">
      <c r="A93" s="86" t="s">
        <v>252</v>
      </c>
      <c r="B93" s="86" t="s">
        <v>365</v>
      </c>
      <c r="C93" s="175">
        <v>125</v>
      </c>
      <c r="D93" s="275">
        <f>1261.56-D107-D108</f>
        <v>1233.33</v>
      </c>
      <c r="E93" s="269">
        <v>1233.33</v>
      </c>
      <c r="F93" s="89">
        <v>66</v>
      </c>
      <c r="G93" s="278"/>
      <c r="H93" s="89"/>
      <c r="I93" s="89"/>
      <c r="J93" s="279"/>
      <c r="K93" s="276">
        <f t="shared" si="13"/>
        <v>1331.9964</v>
      </c>
      <c r="L93" s="181">
        <f t="shared" si="14"/>
        <v>125</v>
      </c>
      <c r="M93" s="102">
        <v>13537</v>
      </c>
      <c r="N93" s="180">
        <v>12128</v>
      </c>
      <c r="O93" s="180">
        <v>18191</v>
      </c>
      <c r="P93" s="279">
        <v>1257.23</v>
      </c>
      <c r="Q93" s="89">
        <v>23</v>
      </c>
      <c r="R93" s="89">
        <v>12734</v>
      </c>
      <c r="S93" s="279">
        <v>1109.73</v>
      </c>
      <c r="T93" s="90">
        <f t="shared" si="15"/>
        <v>148</v>
      </c>
      <c r="U93" s="263">
        <f>P93+S93+P107+P108+S107+S108</f>
        <v>2395.19</v>
      </c>
      <c r="V93" s="165" t="s">
        <v>591</v>
      </c>
      <c r="W93" s="97"/>
      <c r="Z93" s="97"/>
      <c r="AA93" s="98"/>
      <c r="AB93" s="98"/>
      <c r="AC93" s="97"/>
      <c r="AD93" s="97"/>
    </row>
    <row r="94" spans="1:30" s="93" customFormat="1" ht="87" customHeight="1">
      <c r="A94" s="86" t="s">
        <v>253</v>
      </c>
      <c r="B94" s="86" t="s">
        <v>236</v>
      </c>
      <c r="C94" s="175">
        <v>24</v>
      </c>
      <c r="D94" s="275"/>
      <c r="E94" s="270"/>
      <c r="F94" s="89">
        <v>23</v>
      </c>
      <c r="G94" s="278"/>
      <c r="H94" s="89"/>
      <c r="I94" s="89"/>
      <c r="J94" s="279"/>
      <c r="K94" s="276">
        <f t="shared" si="13"/>
        <v>0</v>
      </c>
      <c r="L94" s="181">
        <f t="shared" si="14"/>
        <v>24</v>
      </c>
      <c r="M94" s="102">
        <v>28941</v>
      </c>
      <c r="N94" s="180">
        <v>28941</v>
      </c>
      <c r="O94" s="180">
        <v>28941</v>
      </c>
      <c r="P94" s="279"/>
      <c r="Q94" s="89">
        <v>225</v>
      </c>
      <c r="R94" s="89">
        <v>28941</v>
      </c>
      <c r="S94" s="279"/>
      <c r="T94" s="90">
        <f t="shared" si="15"/>
        <v>249</v>
      </c>
      <c r="U94" s="264"/>
      <c r="V94" s="165" t="s">
        <v>572</v>
      </c>
      <c r="W94" s="97"/>
      <c r="Z94" s="97"/>
      <c r="AA94" s="98"/>
      <c r="AB94" s="98"/>
      <c r="AC94" s="97"/>
      <c r="AD94" s="97"/>
    </row>
    <row r="95" spans="1:30" s="93" customFormat="1" ht="15.75">
      <c r="A95" s="86" t="s">
        <v>254</v>
      </c>
      <c r="B95" s="86" t="s">
        <v>344</v>
      </c>
      <c r="C95" s="175">
        <v>7</v>
      </c>
      <c r="D95" s="275"/>
      <c r="E95" s="270"/>
      <c r="F95" s="89">
        <v>4</v>
      </c>
      <c r="G95" s="278"/>
      <c r="H95" s="89"/>
      <c r="I95" s="89"/>
      <c r="J95" s="279"/>
      <c r="K95" s="276">
        <f t="shared" si="13"/>
        <v>0</v>
      </c>
      <c r="L95" s="90">
        <f t="shared" si="14"/>
        <v>7</v>
      </c>
      <c r="M95" s="100">
        <v>42543</v>
      </c>
      <c r="N95" s="89">
        <v>42543</v>
      </c>
      <c r="O95" s="89">
        <v>42543</v>
      </c>
      <c r="P95" s="279"/>
      <c r="Q95" s="89"/>
      <c r="R95" s="89"/>
      <c r="S95" s="279"/>
      <c r="T95" s="90">
        <f t="shared" si="15"/>
        <v>7</v>
      </c>
      <c r="U95" s="264"/>
      <c r="V95" s="89"/>
      <c r="W95" s="98"/>
      <c r="Z95" s="98"/>
      <c r="AA95" s="98"/>
      <c r="AB95" s="98"/>
      <c r="AC95" s="98"/>
      <c r="AD95" s="98"/>
    </row>
    <row r="96" spans="1:30" s="93" customFormat="1" ht="15.75">
      <c r="A96" s="86" t="s">
        <v>255</v>
      </c>
      <c r="B96" s="86" t="s">
        <v>366</v>
      </c>
      <c r="C96" s="175">
        <v>195</v>
      </c>
      <c r="D96" s="275"/>
      <c r="E96" s="270"/>
      <c r="F96" s="89">
        <v>56</v>
      </c>
      <c r="G96" s="278"/>
      <c r="H96" s="89"/>
      <c r="I96" s="89"/>
      <c r="J96" s="279"/>
      <c r="K96" s="276">
        <f t="shared" si="13"/>
        <v>0</v>
      </c>
      <c r="L96" s="90">
        <f t="shared" si="14"/>
        <v>195</v>
      </c>
      <c r="M96" s="100">
        <v>19101</v>
      </c>
      <c r="N96" s="89">
        <v>19101</v>
      </c>
      <c r="O96" s="89">
        <v>19101</v>
      </c>
      <c r="P96" s="279"/>
      <c r="Q96" s="89"/>
      <c r="R96" s="89"/>
      <c r="S96" s="279"/>
      <c r="T96" s="90">
        <f t="shared" si="15"/>
        <v>195</v>
      </c>
      <c r="U96" s="264"/>
      <c r="V96" s="89"/>
      <c r="W96" s="97"/>
      <c r="Z96" s="97"/>
      <c r="AA96" s="98"/>
      <c r="AB96" s="98"/>
      <c r="AC96" s="97"/>
      <c r="AD96" s="97"/>
    </row>
    <row r="97" spans="1:30" s="93" customFormat="1" ht="90.6" customHeight="1">
      <c r="A97" s="86" t="s">
        <v>256</v>
      </c>
      <c r="B97" s="86" t="s">
        <v>356</v>
      </c>
      <c r="C97" s="175">
        <v>26</v>
      </c>
      <c r="D97" s="275"/>
      <c r="E97" s="270"/>
      <c r="F97" s="89">
        <v>13</v>
      </c>
      <c r="G97" s="278"/>
      <c r="H97" s="89"/>
      <c r="I97" s="89"/>
      <c r="J97" s="279"/>
      <c r="K97" s="276">
        <f t="shared" si="13"/>
        <v>0</v>
      </c>
      <c r="L97" s="90">
        <f t="shared" si="14"/>
        <v>26</v>
      </c>
      <c r="M97" s="100">
        <v>28941</v>
      </c>
      <c r="N97" s="89">
        <v>28941</v>
      </c>
      <c r="O97" s="89">
        <v>28941</v>
      </c>
      <c r="P97" s="279"/>
      <c r="Q97" s="89">
        <v>56</v>
      </c>
      <c r="R97" s="89">
        <v>28941</v>
      </c>
      <c r="S97" s="279"/>
      <c r="T97" s="90">
        <f t="shared" si="15"/>
        <v>82</v>
      </c>
      <c r="U97" s="264"/>
      <c r="V97" s="165" t="s">
        <v>550</v>
      </c>
      <c r="W97" s="98"/>
      <c r="Z97" s="98"/>
      <c r="AA97" s="98"/>
      <c r="AB97" s="98"/>
      <c r="AC97" s="98"/>
      <c r="AD97" s="98"/>
    </row>
    <row r="98" spans="1:30" s="93" customFormat="1" ht="15.75">
      <c r="A98" s="86" t="s">
        <v>257</v>
      </c>
      <c r="B98" s="86" t="s">
        <v>258</v>
      </c>
      <c r="C98" s="175">
        <v>184</v>
      </c>
      <c r="D98" s="275"/>
      <c r="E98" s="270"/>
      <c r="F98" s="89">
        <v>153</v>
      </c>
      <c r="G98" s="278"/>
      <c r="H98" s="89"/>
      <c r="I98" s="89"/>
      <c r="J98" s="279"/>
      <c r="K98" s="276">
        <f t="shared" si="13"/>
        <v>0</v>
      </c>
      <c r="L98" s="90">
        <f t="shared" si="14"/>
        <v>184</v>
      </c>
      <c r="M98" s="100">
        <v>13702</v>
      </c>
      <c r="N98" s="89">
        <v>12075</v>
      </c>
      <c r="O98" s="89">
        <v>15330</v>
      </c>
      <c r="P98" s="279"/>
      <c r="Q98" s="89"/>
      <c r="R98" s="89"/>
      <c r="S98" s="279"/>
      <c r="T98" s="90">
        <f t="shared" si="15"/>
        <v>184</v>
      </c>
      <c r="U98" s="264"/>
      <c r="V98" s="89"/>
      <c r="W98" s="97"/>
      <c r="Z98" s="97"/>
      <c r="AA98" s="98"/>
      <c r="AB98" s="98"/>
      <c r="AC98" s="97"/>
      <c r="AD98" s="97"/>
    </row>
    <row r="99" spans="1:30" s="93" customFormat="1" ht="18.75">
      <c r="A99" s="86" t="s">
        <v>260</v>
      </c>
      <c r="B99" s="86" t="s">
        <v>367</v>
      </c>
      <c r="C99" s="176">
        <v>20</v>
      </c>
      <c r="D99" s="275"/>
      <c r="E99" s="270"/>
      <c r="F99" s="89">
        <v>19</v>
      </c>
      <c r="G99" s="278"/>
      <c r="H99" s="89"/>
      <c r="I99" s="89"/>
      <c r="J99" s="279"/>
      <c r="K99" s="276">
        <f t="shared" si="13"/>
        <v>0</v>
      </c>
      <c r="L99" s="90">
        <f t="shared" si="14"/>
        <v>20</v>
      </c>
      <c r="M99" s="102">
        <v>13892</v>
      </c>
      <c r="N99" s="89">
        <v>13892</v>
      </c>
      <c r="O99" s="89">
        <v>13892</v>
      </c>
      <c r="P99" s="279"/>
      <c r="Q99" s="89"/>
      <c r="R99" s="89"/>
      <c r="S99" s="279"/>
      <c r="T99" s="90">
        <f t="shared" si="15"/>
        <v>20</v>
      </c>
      <c r="U99" s="264"/>
      <c r="V99" s="89"/>
      <c r="W99" s="97"/>
      <c r="Z99" s="97"/>
      <c r="AA99" s="98"/>
      <c r="AB99" s="98"/>
      <c r="AC99" s="97"/>
      <c r="AD99" s="97"/>
    </row>
    <row r="100" spans="1:30" s="93" customFormat="1" ht="18.75">
      <c r="A100" s="86" t="s">
        <v>317</v>
      </c>
      <c r="B100" s="86" t="s">
        <v>318</v>
      </c>
      <c r="C100" s="175">
        <v>3</v>
      </c>
      <c r="D100" s="275"/>
      <c r="E100" s="270"/>
      <c r="F100" s="89">
        <v>1</v>
      </c>
      <c r="G100" s="278"/>
      <c r="H100" s="89"/>
      <c r="I100" s="89"/>
      <c r="J100" s="279"/>
      <c r="K100" s="276">
        <f t="shared" si="13"/>
        <v>0</v>
      </c>
      <c r="L100" s="90">
        <f t="shared" si="14"/>
        <v>3</v>
      </c>
      <c r="M100" s="102">
        <v>46305</v>
      </c>
      <c r="N100" s="89">
        <v>46305</v>
      </c>
      <c r="O100" s="89">
        <v>46305</v>
      </c>
      <c r="P100" s="279"/>
      <c r="Q100" s="89"/>
      <c r="R100" s="89"/>
      <c r="S100" s="279"/>
      <c r="T100" s="90">
        <f t="shared" si="15"/>
        <v>3</v>
      </c>
      <c r="U100" s="264"/>
      <c r="V100" s="89"/>
      <c r="W100" s="97"/>
      <c r="Z100" s="97"/>
      <c r="AA100" s="98"/>
      <c r="AB100" s="98"/>
      <c r="AC100" s="97"/>
      <c r="AD100" s="97"/>
    </row>
    <row r="101" spans="1:30" s="93" customFormat="1" ht="18.75">
      <c r="A101" s="86" t="s">
        <v>261</v>
      </c>
      <c r="B101" s="86" t="s">
        <v>368</v>
      </c>
      <c r="C101" s="176">
        <v>1</v>
      </c>
      <c r="D101" s="275"/>
      <c r="E101" s="270"/>
      <c r="F101" s="89"/>
      <c r="G101" s="278"/>
      <c r="H101" s="89"/>
      <c r="I101" s="89"/>
      <c r="J101" s="279"/>
      <c r="K101" s="276">
        <f t="shared" si="13"/>
        <v>0</v>
      </c>
      <c r="L101" s="90">
        <f t="shared" si="14"/>
        <v>1</v>
      </c>
      <c r="M101" s="102">
        <v>30000</v>
      </c>
      <c r="N101" s="102">
        <v>30000</v>
      </c>
      <c r="O101" s="102">
        <v>30000</v>
      </c>
      <c r="P101" s="279"/>
      <c r="Q101" s="89"/>
      <c r="R101" s="89"/>
      <c r="S101" s="279"/>
      <c r="T101" s="90">
        <f t="shared" si="15"/>
        <v>1</v>
      </c>
      <c r="U101" s="264"/>
      <c r="V101" s="89"/>
      <c r="W101" s="97"/>
      <c r="Z101" s="97"/>
      <c r="AA101" s="98"/>
      <c r="AB101" s="98"/>
      <c r="AC101" s="97"/>
      <c r="AD101" s="97"/>
    </row>
    <row r="102" spans="1:30" s="93" customFormat="1" ht="18.75">
      <c r="A102" s="104" t="s">
        <v>261</v>
      </c>
      <c r="B102" s="86" t="s">
        <v>369</v>
      </c>
      <c r="C102" s="175">
        <v>1</v>
      </c>
      <c r="D102" s="275"/>
      <c r="E102" s="270"/>
      <c r="F102" s="89"/>
      <c r="G102" s="278"/>
      <c r="H102" s="89"/>
      <c r="I102" s="89"/>
      <c r="J102" s="279"/>
      <c r="K102" s="276">
        <f t="shared" si="13"/>
        <v>0</v>
      </c>
      <c r="L102" s="90">
        <f t="shared" si="14"/>
        <v>1</v>
      </c>
      <c r="M102" s="102">
        <v>30000</v>
      </c>
      <c r="N102" s="102">
        <v>30000</v>
      </c>
      <c r="O102" s="102">
        <v>30000</v>
      </c>
      <c r="P102" s="279"/>
      <c r="Q102" s="89"/>
      <c r="R102" s="89"/>
      <c r="S102" s="279"/>
      <c r="T102" s="90">
        <f t="shared" si="15"/>
        <v>1</v>
      </c>
      <c r="U102" s="264"/>
      <c r="V102" s="89"/>
      <c r="W102" s="97"/>
      <c r="Z102" s="97"/>
      <c r="AA102" s="98"/>
      <c r="AB102" s="98"/>
      <c r="AC102" s="97"/>
      <c r="AD102" s="97"/>
    </row>
    <row r="103" spans="1:30" s="93" customFormat="1" ht="18.75">
      <c r="A103" s="104" t="s">
        <v>261</v>
      </c>
      <c r="B103" s="86" t="s">
        <v>370</v>
      </c>
      <c r="C103" s="175">
        <v>1</v>
      </c>
      <c r="D103" s="275"/>
      <c r="E103" s="270"/>
      <c r="F103" s="89"/>
      <c r="G103" s="278"/>
      <c r="H103" s="89"/>
      <c r="I103" s="89"/>
      <c r="J103" s="279"/>
      <c r="K103" s="276">
        <f t="shared" si="13"/>
        <v>0</v>
      </c>
      <c r="L103" s="90">
        <f t="shared" si="14"/>
        <v>1</v>
      </c>
      <c r="M103" s="102">
        <v>15000</v>
      </c>
      <c r="N103" s="89">
        <v>15000</v>
      </c>
      <c r="O103" s="89">
        <v>15000</v>
      </c>
      <c r="P103" s="279"/>
      <c r="Q103" s="89"/>
      <c r="R103" s="89"/>
      <c r="S103" s="279"/>
      <c r="T103" s="90">
        <f t="shared" si="15"/>
        <v>1</v>
      </c>
      <c r="U103" s="264"/>
      <c r="V103" s="89"/>
      <c r="W103" s="97"/>
      <c r="Z103" s="97"/>
      <c r="AA103" s="98"/>
      <c r="AB103" s="98"/>
      <c r="AC103" s="97"/>
      <c r="AD103" s="97"/>
    </row>
    <row r="104" spans="1:30" s="93" customFormat="1" ht="18.75">
      <c r="A104" s="86" t="s">
        <v>261</v>
      </c>
      <c r="B104" s="86" t="s">
        <v>371</v>
      </c>
      <c r="C104" s="175">
        <v>13</v>
      </c>
      <c r="D104" s="275"/>
      <c r="E104" s="270"/>
      <c r="F104" s="89"/>
      <c r="G104" s="278"/>
      <c r="H104" s="89"/>
      <c r="I104" s="89"/>
      <c r="J104" s="279"/>
      <c r="K104" s="276">
        <f t="shared" si="13"/>
        <v>0</v>
      </c>
      <c r="L104" s="90">
        <f t="shared" si="14"/>
        <v>13</v>
      </c>
      <c r="M104" s="102">
        <v>15000</v>
      </c>
      <c r="N104" s="89">
        <v>15000</v>
      </c>
      <c r="O104" s="89">
        <v>15000</v>
      </c>
      <c r="P104" s="279"/>
      <c r="Q104" s="89"/>
      <c r="R104" s="89"/>
      <c r="S104" s="279"/>
      <c r="T104" s="90">
        <f t="shared" si="15"/>
        <v>13</v>
      </c>
      <c r="U104" s="264"/>
      <c r="V104" s="89"/>
      <c r="W104" s="97"/>
      <c r="Z104" s="97"/>
      <c r="AA104" s="98"/>
      <c r="AB104" s="98"/>
      <c r="AC104" s="97"/>
      <c r="AD104" s="97"/>
    </row>
    <row r="105" spans="1:30" s="93" customFormat="1" ht="30">
      <c r="A105" s="101" t="s">
        <v>516</v>
      </c>
      <c r="B105" s="101" t="s">
        <v>517</v>
      </c>
      <c r="C105" s="170">
        <v>0</v>
      </c>
      <c r="D105" s="275"/>
      <c r="E105" s="270"/>
      <c r="F105" s="101"/>
      <c r="G105" s="278"/>
      <c r="H105" s="101"/>
      <c r="I105" s="101"/>
      <c r="J105" s="279"/>
      <c r="K105" s="276">
        <f t="shared" si="13"/>
        <v>0</v>
      </c>
      <c r="L105" s="170">
        <f t="shared" si="14"/>
        <v>0</v>
      </c>
      <c r="M105" s="101"/>
      <c r="N105" s="101"/>
      <c r="O105" s="101"/>
      <c r="P105" s="279"/>
      <c r="Q105" s="89">
        <v>41</v>
      </c>
      <c r="R105" s="89">
        <v>21000</v>
      </c>
      <c r="S105" s="279"/>
      <c r="T105" s="90">
        <f t="shared" si="15"/>
        <v>41</v>
      </c>
      <c r="U105" s="264"/>
      <c r="V105" s="165" t="s">
        <v>518</v>
      </c>
      <c r="W105" s="97"/>
      <c r="Z105" s="97"/>
      <c r="AA105" s="98"/>
      <c r="AB105" s="98"/>
      <c r="AC105" s="97"/>
      <c r="AD105" s="97"/>
    </row>
    <row r="106" spans="1:30" s="93" customFormat="1" ht="15.75">
      <c r="A106" s="101"/>
      <c r="B106" s="101" t="s">
        <v>342</v>
      </c>
      <c r="C106" s="101"/>
      <c r="D106" s="275"/>
      <c r="E106" s="271"/>
      <c r="F106" s="101"/>
      <c r="G106" s="278"/>
      <c r="H106" s="101"/>
      <c r="I106" s="101"/>
      <c r="J106" s="279"/>
      <c r="K106" s="276">
        <f t="shared" si="13"/>
        <v>0</v>
      </c>
      <c r="L106" s="101"/>
      <c r="M106" s="101"/>
      <c r="N106" s="101"/>
      <c r="O106" s="101"/>
      <c r="P106" s="279"/>
      <c r="Q106" s="89"/>
      <c r="R106" s="89"/>
      <c r="S106" s="279"/>
      <c r="T106" s="90">
        <f t="shared" si="15"/>
        <v>0</v>
      </c>
      <c r="U106" s="264"/>
      <c r="V106" s="89"/>
      <c r="W106" s="97"/>
      <c r="Z106" s="97"/>
      <c r="AA106" s="98"/>
      <c r="AB106" s="98"/>
      <c r="AC106" s="97"/>
      <c r="AD106" s="97"/>
    </row>
    <row r="107" spans="1:30" s="93" customFormat="1" ht="15.75">
      <c r="A107" s="86" t="s">
        <v>259</v>
      </c>
      <c r="B107" s="86" t="s">
        <v>372</v>
      </c>
      <c r="C107" s="87">
        <v>9</v>
      </c>
      <c r="D107" s="139">
        <v>11.56</v>
      </c>
      <c r="E107" s="149">
        <v>11.56</v>
      </c>
      <c r="F107" s="105">
        <v>8</v>
      </c>
      <c r="G107" s="135"/>
      <c r="H107" s="105"/>
      <c r="I107" s="105"/>
      <c r="J107" s="136"/>
      <c r="K107" s="149">
        <f t="shared" si="13"/>
        <v>12.4848</v>
      </c>
      <c r="L107" s="90">
        <f t="shared" si="14"/>
        <v>9</v>
      </c>
      <c r="M107" s="105">
        <v>11056</v>
      </c>
      <c r="N107" s="105">
        <v>8913</v>
      </c>
      <c r="O107" s="105">
        <v>12128</v>
      </c>
      <c r="P107" s="136">
        <v>11.56</v>
      </c>
      <c r="Q107" s="89"/>
      <c r="R107" s="89"/>
      <c r="S107" s="136"/>
      <c r="T107" s="90">
        <f t="shared" si="15"/>
        <v>9</v>
      </c>
      <c r="U107" s="264"/>
      <c r="V107" s="89"/>
      <c r="W107" s="97"/>
      <c r="Z107" s="97"/>
      <c r="AA107" s="98"/>
      <c r="AB107" s="98"/>
      <c r="AC107" s="97"/>
      <c r="AD107" s="97"/>
    </row>
    <row r="108" spans="1:30" s="93" customFormat="1" ht="15.75">
      <c r="A108" s="86" t="s">
        <v>316</v>
      </c>
      <c r="B108" s="86" t="s">
        <v>373</v>
      </c>
      <c r="C108" s="177">
        <v>12</v>
      </c>
      <c r="D108" s="139">
        <v>16.670000000000002</v>
      </c>
      <c r="E108" s="149">
        <v>16.670000000000002</v>
      </c>
      <c r="F108" s="105">
        <v>1</v>
      </c>
      <c r="G108" s="135"/>
      <c r="H108" s="105"/>
      <c r="I108" s="105"/>
      <c r="J108" s="136"/>
      <c r="K108" s="149">
        <f t="shared" si="13"/>
        <v>18.003600000000002</v>
      </c>
      <c r="L108" s="90">
        <f t="shared" si="14"/>
        <v>12</v>
      </c>
      <c r="M108" s="105">
        <v>11576</v>
      </c>
      <c r="N108" s="105">
        <v>11576</v>
      </c>
      <c r="O108" s="105">
        <v>11576</v>
      </c>
      <c r="P108" s="136">
        <v>16.670000000000002</v>
      </c>
      <c r="Q108" s="89"/>
      <c r="R108" s="89"/>
      <c r="S108" s="136"/>
      <c r="T108" s="90">
        <f t="shared" si="15"/>
        <v>12</v>
      </c>
      <c r="U108" s="267"/>
      <c r="V108" s="89"/>
      <c r="W108" s="97"/>
      <c r="Z108" s="97"/>
      <c r="AA108" s="98"/>
      <c r="AB108" s="98"/>
      <c r="AC108" s="97"/>
      <c r="AD108" s="97"/>
    </row>
    <row r="109" spans="1:30" s="93" customFormat="1" ht="78.599999999999994" customHeight="1">
      <c r="A109" s="86" t="s">
        <v>262</v>
      </c>
      <c r="B109" s="86" t="s">
        <v>374</v>
      </c>
      <c r="C109" s="171">
        <v>157</v>
      </c>
      <c r="D109" s="140">
        <v>228.56</v>
      </c>
      <c r="E109" s="151">
        <v>228.56487570000002</v>
      </c>
      <c r="F109" s="209">
        <v>142</v>
      </c>
      <c r="G109" s="278"/>
      <c r="H109" s="89"/>
      <c r="I109" s="89"/>
      <c r="J109" s="137"/>
      <c r="K109" s="151">
        <f t="shared" si="13"/>
        <v>246.85006575600002</v>
      </c>
      <c r="L109" s="90">
        <f t="shared" si="14"/>
        <v>157</v>
      </c>
      <c r="M109" s="102">
        <v>12677</v>
      </c>
      <c r="N109" s="89">
        <v>11983</v>
      </c>
      <c r="O109" s="89">
        <v>13371</v>
      </c>
      <c r="P109" s="137">
        <v>228.59</v>
      </c>
      <c r="Q109" s="89">
        <v>278</v>
      </c>
      <c r="R109" s="89">
        <v>12677</v>
      </c>
      <c r="S109" s="137">
        <v>405.42</v>
      </c>
      <c r="T109" s="90">
        <f t="shared" si="15"/>
        <v>435</v>
      </c>
      <c r="U109" s="263">
        <f>P109+S109+P110+S110</f>
        <v>733.24</v>
      </c>
      <c r="V109" s="165" t="s">
        <v>598</v>
      </c>
      <c r="W109" s="97"/>
      <c r="Z109" s="97"/>
      <c r="AA109" s="98"/>
      <c r="AB109" s="98"/>
      <c r="AC109" s="97"/>
      <c r="AD109" s="97"/>
    </row>
    <row r="110" spans="1:30" s="93" customFormat="1" ht="81" customHeight="1">
      <c r="A110" s="86" t="s">
        <v>263</v>
      </c>
      <c r="B110" s="86" t="s">
        <v>375</v>
      </c>
      <c r="C110" s="171">
        <v>13</v>
      </c>
      <c r="D110" s="139">
        <v>17.2</v>
      </c>
      <c r="E110" s="149">
        <v>17.198999999999998</v>
      </c>
      <c r="F110" s="209">
        <v>10</v>
      </c>
      <c r="G110" s="278"/>
      <c r="H110" s="89"/>
      <c r="I110" s="89"/>
      <c r="J110" s="136"/>
      <c r="K110" s="149">
        <f t="shared" si="13"/>
        <v>18.574919999999999</v>
      </c>
      <c r="L110" s="90">
        <f t="shared" si="14"/>
        <v>13</v>
      </c>
      <c r="M110" s="102">
        <v>11025</v>
      </c>
      <c r="N110" s="89">
        <v>11025</v>
      </c>
      <c r="O110" s="89">
        <v>11025</v>
      </c>
      <c r="P110" s="136">
        <v>17.2</v>
      </c>
      <c r="Q110" s="89">
        <v>62</v>
      </c>
      <c r="R110" s="89">
        <v>11025</v>
      </c>
      <c r="S110" s="136">
        <v>82.03</v>
      </c>
      <c r="T110" s="90">
        <f t="shared" si="15"/>
        <v>75</v>
      </c>
      <c r="U110" s="267"/>
      <c r="V110" s="165" t="s">
        <v>551</v>
      </c>
      <c r="W110" s="97"/>
      <c r="Z110" s="97"/>
      <c r="AA110" s="98"/>
      <c r="AB110" s="98"/>
      <c r="AC110" s="97"/>
      <c r="AD110" s="97"/>
    </row>
    <row r="111" spans="1:30" s="93" customFormat="1" ht="18.75">
      <c r="A111" s="86" t="s">
        <v>319</v>
      </c>
      <c r="B111" s="86" t="s">
        <v>376</v>
      </c>
      <c r="C111" s="172">
        <v>3</v>
      </c>
      <c r="D111" s="275">
        <v>26.59</v>
      </c>
      <c r="E111" s="269">
        <v>26.59</v>
      </c>
      <c r="F111" s="89"/>
      <c r="G111" s="278"/>
      <c r="H111" s="89"/>
      <c r="I111" s="89"/>
      <c r="J111" s="279"/>
      <c r="K111" s="276">
        <f t="shared" si="13"/>
        <v>28.717199999999998</v>
      </c>
      <c r="L111" s="90">
        <f t="shared" si="14"/>
        <v>3</v>
      </c>
      <c r="M111" s="102">
        <v>46305</v>
      </c>
      <c r="N111" s="102">
        <v>46305</v>
      </c>
      <c r="O111" s="102">
        <v>46305</v>
      </c>
      <c r="P111" s="279">
        <v>26.59</v>
      </c>
      <c r="Q111" s="89"/>
      <c r="R111" s="89"/>
      <c r="S111" s="279"/>
      <c r="T111" s="90">
        <f t="shared" si="15"/>
        <v>3</v>
      </c>
      <c r="U111" s="279">
        <f t="shared" si="16"/>
        <v>26.59</v>
      </c>
      <c r="V111" s="89"/>
      <c r="W111" s="97"/>
      <c r="Z111" s="97"/>
      <c r="AA111" s="98"/>
      <c r="AB111" s="98"/>
      <c r="AC111" s="97"/>
      <c r="AD111" s="97"/>
    </row>
    <row r="112" spans="1:30" s="93" customFormat="1" ht="18.75">
      <c r="A112" s="86" t="s">
        <v>319</v>
      </c>
      <c r="B112" s="86" t="s">
        <v>377</v>
      </c>
      <c r="C112" s="172">
        <v>1</v>
      </c>
      <c r="D112" s="275"/>
      <c r="E112" s="270"/>
      <c r="F112" s="89"/>
      <c r="G112" s="278"/>
      <c r="H112" s="89"/>
      <c r="I112" s="89"/>
      <c r="J112" s="279"/>
      <c r="K112" s="276">
        <f t="shared" si="13"/>
        <v>0</v>
      </c>
      <c r="L112" s="90">
        <f t="shared" si="14"/>
        <v>1</v>
      </c>
      <c r="M112" s="102">
        <v>82688</v>
      </c>
      <c r="N112" s="102">
        <v>82688</v>
      </c>
      <c r="O112" s="102">
        <v>82688</v>
      </c>
      <c r="P112" s="279"/>
      <c r="Q112" s="89"/>
      <c r="R112" s="89"/>
      <c r="S112" s="279"/>
      <c r="T112" s="90">
        <f t="shared" si="15"/>
        <v>1</v>
      </c>
      <c r="U112" s="279">
        <f t="shared" si="16"/>
        <v>0</v>
      </c>
      <c r="V112" s="89"/>
      <c r="W112" s="97"/>
      <c r="Z112" s="97"/>
      <c r="AA112" s="98"/>
      <c r="AB112" s="98"/>
      <c r="AC112" s="97"/>
      <c r="AD112" s="97"/>
    </row>
    <row r="113" spans="1:30" s="93" customFormat="1" ht="15.75">
      <c r="A113" s="101"/>
      <c r="B113" s="101" t="s">
        <v>342</v>
      </c>
      <c r="C113" s="101"/>
      <c r="D113" s="275"/>
      <c r="E113" s="270"/>
      <c r="F113" s="101"/>
      <c r="G113" s="278"/>
      <c r="H113" s="101"/>
      <c r="I113" s="101"/>
      <c r="J113" s="279"/>
      <c r="K113" s="276">
        <f t="shared" si="13"/>
        <v>0</v>
      </c>
      <c r="L113" s="101"/>
      <c r="M113" s="101"/>
      <c r="N113" s="101"/>
      <c r="O113" s="101"/>
      <c r="P113" s="279"/>
      <c r="Q113" s="89"/>
      <c r="R113" s="89"/>
      <c r="S113" s="279"/>
      <c r="T113" s="90">
        <f t="shared" si="15"/>
        <v>0</v>
      </c>
      <c r="U113" s="279">
        <f t="shared" si="16"/>
        <v>0</v>
      </c>
      <c r="V113" s="89"/>
      <c r="W113" s="97"/>
      <c r="Z113" s="97"/>
      <c r="AA113" s="98"/>
      <c r="AB113" s="98"/>
      <c r="AC113" s="97"/>
      <c r="AD113" s="97"/>
    </row>
    <row r="114" spans="1:30" s="93" customFormat="1" ht="15.75">
      <c r="A114" s="101"/>
      <c r="B114" s="101" t="s">
        <v>342</v>
      </c>
      <c r="C114" s="101"/>
      <c r="D114" s="275"/>
      <c r="E114" s="271"/>
      <c r="F114" s="101"/>
      <c r="G114" s="278"/>
      <c r="H114" s="101"/>
      <c r="I114" s="101"/>
      <c r="J114" s="279"/>
      <c r="K114" s="276">
        <f t="shared" si="13"/>
        <v>0</v>
      </c>
      <c r="L114" s="101"/>
      <c r="M114" s="101"/>
      <c r="N114" s="101"/>
      <c r="O114" s="101"/>
      <c r="P114" s="279"/>
      <c r="Q114" s="89"/>
      <c r="R114" s="89"/>
      <c r="S114" s="279"/>
      <c r="T114" s="90">
        <f t="shared" si="15"/>
        <v>0</v>
      </c>
      <c r="U114" s="279">
        <f t="shared" si="16"/>
        <v>0</v>
      </c>
      <c r="V114" s="89"/>
      <c r="W114" s="97"/>
      <c r="Z114" s="97"/>
      <c r="AA114" s="98"/>
      <c r="AB114" s="98"/>
      <c r="AC114" s="97"/>
      <c r="AD114" s="97"/>
    </row>
    <row r="115" spans="1:30" s="93" customFormat="1" ht="18.75">
      <c r="A115" s="86" t="s">
        <v>320</v>
      </c>
      <c r="B115" s="86" t="s">
        <v>378</v>
      </c>
      <c r="C115" s="172">
        <v>1</v>
      </c>
      <c r="D115" s="140">
        <f>881.66-D117-D118-D119</f>
        <v>1.6700000000000728</v>
      </c>
      <c r="E115" s="151">
        <v>1.6735950000000002</v>
      </c>
      <c r="F115" s="89"/>
      <c r="G115" s="278"/>
      <c r="H115" s="89"/>
      <c r="I115" s="89"/>
      <c r="J115" s="137"/>
      <c r="K115" s="151">
        <f t="shared" si="13"/>
        <v>1.8074826000000002</v>
      </c>
      <c r="L115" s="90">
        <f t="shared" si="14"/>
        <v>1</v>
      </c>
      <c r="M115" s="102">
        <v>13947</v>
      </c>
      <c r="N115" s="89">
        <v>13947</v>
      </c>
      <c r="O115" s="89">
        <v>13947</v>
      </c>
      <c r="P115" s="137">
        <v>1.67</v>
      </c>
      <c r="Q115" s="89"/>
      <c r="R115" s="89"/>
      <c r="S115" s="137"/>
      <c r="T115" s="90">
        <f t="shared" si="15"/>
        <v>1</v>
      </c>
      <c r="U115" s="169">
        <f>P115+S115</f>
        <v>1.67</v>
      </c>
      <c r="V115" s="89"/>
      <c r="W115" s="97"/>
      <c r="Z115" s="97"/>
      <c r="AA115" s="98"/>
      <c r="AB115" s="98"/>
      <c r="AC115" s="97"/>
      <c r="AD115" s="97"/>
    </row>
    <row r="116" spans="1:30" s="93" customFormat="1" ht="37.15" customHeight="1">
      <c r="A116" s="86" t="s">
        <v>592</v>
      </c>
      <c r="B116" s="86" t="s">
        <v>593</v>
      </c>
      <c r="C116" s="172">
        <v>0</v>
      </c>
      <c r="D116" s="214"/>
      <c r="E116" s="216"/>
      <c r="F116" s="89"/>
      <c r="G116" s="278"/>
      <c r="H116" s="89"/>
      <c r="I116" s="89"/>
      <c r="J116" s="215"/>
      <c r="K116" s="216"/>
      <c r="L116" s="90">
        <v>0</v>
      </c>
      <c r="M116" s="102"/>
      <c r="N116" s="89"/>
      <c r="O116" s="89"/>
      <c r="P116" s="215"/>
      <c r="Q116" s="89">
        <v>1</v>
      </c>
      <c r="R116" s="89">
        <v>12000</v>
      </c>
      <c r="S116" s="215">
        <v>1.44</v>
      </c>
      <c r="T116" s="90">
        <f t="shared" si="15"/>
        <v>1</v>
      </c>
      <c r="U116" s="213">
        <f>P116+S116</f>
        <v>1.44</v>
      </c>
      <c r="V116" s="165" t="s">
        <v>594</v>
      </c>
      <c r="W116" s="97"/>
      <c r="Z116" s="97"/>
      <c r="AA116" s="98"/>
      <c r="AB116" s="98"/>
      <c r="AC116" s="97"/>
      <c r="AD116" s="97"/>
    </row>
    <row r="117" spans="1:30" s="93" customFormat="1" ht="56.45" customHeight="1">
      <c r="A117" s="86" t="s">
        <v>265</v>
      </c>
      <c r="B117" s="86" t="s">
        <v>379</v>
      </c>
      <c r="C117" s="172">
        <v>13</v>
      </c>
      <c r="D117" s="139">
        <v>8.7799999999999994</v>
      </c>
      <c r="E117" s="149">
        <v>15.6</v>
      </c>
      <c r="F117" s="89"/>
      <c r="G117" s="278"/>
      <c r="H117" s="89"/>
      <c r="I117" s="89"/>
      <c r="J117" s="136"/>
      <c r="K117" s="149">
        <f t="shared" si="13"/>
        <v>16.847999999999999</v>
      </c>
      <c r="L117" s="90">
        <f t="shared" si="14"/>
        <v>13</v>
      </c>
      <c r="M117" s="102">
        <v>10000</v>
      </c>
      <c r="N117" s="102">
        <v>10000</v>
      </c>
      <c r="O117" s="102">
        <v>10000</v>
      </c>
      <c r="P117" s="136">
        <v>15.6</v>
      </c>
      <c r="Q117" s="89">
        <v>28</v>
      </c>
      <c r="R117" s="89">
        <v>10000</v>
      </c>
      <c r="S117" s="136">
        <v>33.6</v>
      </c>
      <c r="T117" s="90">
        <f t="shared" si="15"/>
        <v>41</v>
      </c>
      <c r="U117" s="169">
        <f t="shared" si="16"/>
        <v>49.2</v>
      </c>
      <c r="V117" s="165" t="s">
        <v>552</v>
      </c>
      <c r="W117" s="97"/>
      <c r="Z117" s="97"/>
      <c r="AA117" s="98"/>
      <c r="AB117" s="98"/>
      <c r="AC117" s="97"/>
      <c r="AD117" s="97"/>
    </row>
    <row r="118" spans="1:30" s="93" customFormat="1" ht="56.45" customHeight="1">
      <c r="A118" s="86" t="s">
        <v>266</v>
      </c>
      <c r="B118" s="86" t="s">
        <v>380</v>
      </c>
      <c r="C118" s="172">
        <v>13</v>
      </c>
      <c r="D118" s="139">
        <v>8.7799999999999994</v>
      </c>
      <c r="E118" s="149">
        <v>15.6</v>
      </c>
      <c r="F118" s="89"/>
      <c r="G118" s="278"/>
      <c r="H118" s="89"/>
      <c r="I118" s="89"/>
      <c r="J118" s="136"/>
      <c r="K118" s="149">
        <f t="shared" si="13"/>
        <v>16.847999999999999</v>
      </c>
      <c r="L118" s="90">
        <f t="shared" si="14"/>
        <v>13</v>
      </c>
      <c r="M118" s="102">
        <v>10000</v>
      </c>
      <c r="N118" s="102">
        <v>10000</v>
      </c>
      <c r="O118" s="102">
        <v>10000</v>
      </c>
      <c r="P118" s="136">
        <v>15.6</v>
      </c>
      <c r="Q118" s="89">
        <v>28</v>
      </c>
      <c r="R118" s="89">
        <v>10000</v>
      </c>
      <c r="S118" s="136">
        <v>33.6</v>
      </c>
      <c r="T118" s="90">
        <f t="shared" si="15"/>
        <v>41</v>
      </c>
      <c r="U118" s="169">
        <f t="shared" si="16"/>
        <v>49.2</v>
      </c>
      <c r="V118" s="165" t="s">
        <v>553</v>
      </c>
      <c r="W118" s="97"/>
      <c r="Z118" s="97"/>
      <c r="AA118" s="98"/>
      <c r="AB118" s="98"/>
      <c r="AC118" s="97"/>
      <c r="AD118" s="97"/>
    </row>
    <row r="119" spans="1:30" s="93" customFormat="1" ht="31.5" customHeight="1">
      <c r="A119" s="86" t="s">
        <v>267</v>
      </c>
      <c r="B119" s="86" t="s">
        <v>362</v>
      </c>
      <c r="C119" s="172" t="s">
        <v>519</v>
      </c>
      <c r="D119" s="139">
        <v>862.43</v>
      </c>
      <c r="E119" s="149">
        <v>862.43062499999985</v>
      </c>
      <c r="F119" s="89">
        <v>842</v>
      </c>
      <c r="G119" s="278"/>
      <c r="H119" s="89"/>
      <c r="I119" s="89"/>
      <c r="J119" s="136"/>
      <c r="K119" s="149">
        <f t="shared" si="13"/>
        <v>931.42507499999988</v>
      </c>
      <c r="L119" s="90">
        <v>844</v>
      </c>
      <c r="M119" s="102">
        <v>8516</v>
      </c>
      <c r="N119" s="89">
        <v>8516</v>
      </c>
      <c r="O119" s="89">
        <v>8516</v>
      </c>
      <c r="P119" s="136">
        <v>862.5</v>
      </c>
      <c r="Q119" s="89"/>
      <c r="R119" s="89"/>
      <c r="S119" s="136"/>
      <c r="T119" s="90">
        <f t="shared" si="15"/>
        <v>844</v>
      </c>
      <c r="U119" s="169">
        <f t="shared" si="16"/>
        <v>862.5</v>
      </c>
      <c r="V119" s="89"/>
      <c r="W119" s="97"/>
      <c r="Z119" s="97"/>
      <c r="AA119" s="98"/>
      <c r="AB119" s="98"/>
      <c r="AC119" s="97"/>
      <c r="AD119" s="97"/>
    </row>
    <row r="120" spans="1:30" s="93" customFormat="1" ht="18.75">
      <c r="A120" s="86" t="s">
        <v>268</v>
      </c>
      <c r="B120" s="86" t="s">
        <v>382</v>
      </c>
      <c r="C120" s="172">
        <v>12</v>
      </c>
      <c r="D120" s="275">
        <v>28.8</v>
      </c>
      <c r="E120" s="269">
        <v>28.8</v>
      </c>
      <c r="F120" s="89"/>
      <c r="G120" s="278"/>
      <c r="H120" s="89"/>
      <c r="I120" s="89"/>
      <c r="J120" s="279"/>
      <c r="K120" s="276">
        <f t="shared" si="13"/>
        <v>31.103999999999999</v>
      </c>
      <c r="L120" s="90">
        <f t="shared" si="14"/>
        <v>12</v>
      </c>
      <c r="M120" s="102">
        <v>20000</v>
      </c>
      <c r="N120" s="89">
        <v>20000</v>
      </c>
      <c r="O120" s="89">
        <v>20000</v>
      </c>
      <c r="P120" s="279">
        <v>28.8</v>
      </c>
      <c r="Q120" s="89"/>
      <c r="R120" s="89"/>
      <c r="S120" s="279"/>
      <c r="T120" s="90">
        <f t="shared" si="15"/>
        <v>12</v>
      </c>
      <c r="U120" s="279">
        <f t="shared" si="16"/>
        <v>28.8</v>
      </c>
      <c r="V120" s="89"/>
      <c r="W120" s="97"/>
      <c r="Z120" s="97"/>
      <c r="AA120" s="98"/>
      <c r="AB120" s="98"/>
      <c r="AC120" s="97"/>
      <c r="AD120" s="97"/>
    </row>
    <row r="121" spans="1:30" s="93" customFormat="1" ht="15.75">
      <c r="A121" s="101"/>
      <c r="B121" s="101" t="s">
        <v>342</v>
      </c>
      <c r="C121" s="101"/>
      <c r="D121" s="275"/>
      <c r="E121" s="270"/>
      <c r="F121" s="101"/>
      <c r="G121" s="278"/>
      <c r="H121" s="101"/>
      <c r="I121" s="101"/>
      <c r="J121" s="279"/>
      <c r="K121" s="276">
        <f t="shared" si="13"/>
        <v>0</v>
      </c>
      <c r="L121" s="101"/>
      <c r="M121" s="101"/>
      <c r="N121" s="101"/>
      <c r="O121" s="101"/>
      <c r="P121" s="279"/>
      <c r="Q121" s="89"/>
      <c r="R121" s="89"/>
      <c r="S121" s="279"/>
      <c r="T121" s="90">
        <f t="shared" si="15"/>
        <v>0</v>
      </c>
      <c r="U121" s="279">
        <f t="shared" si="16"/>
        <v>0</v>
      </c>
      <c r="V121" s="89"/>
      <c r="W121" s="97"/>
      <c r="Z121" s="97"/>
      <c r="AA121" s="98"/>
      <c r="AB121" s="98"/>
      <c r="AC121" s="97"/>
      <c r="AD121" s="97"/>
    </row>
    <row r="122" spans="1:30" s="93" customFormat="1" ht="15.75">
      <c r="A122" s="101"/>
      <c r="B122" s="101" t="s">
        <v>342</v>
      </c>
      <c r="C122" s="101"/>
      <c r="D122" s="275"/>
      <c r="E122" s="271"/>
      <c r="F122" s="101"/>
      <c r="G122" s="278"/>
      <c r="H122" s="101"/>
      <c r="I122" s="101"/>
      <c r="J122" s="279"/>
      <c r="K122" s="276">
        <f t="shared" si="13"/>
        <v>0</v>
      </c>
      <c r="L122" s="101"/>
      <c r="M122" s="101"/>
      <c r="N122" s="101"/>
      <c r="O122" s="101"/>
      <c r="P122" s="279"/>
      <c r="Q122" s="89"/>
      <c r="R122" s="89"/>
      <c r="S122" s="279"/>
      <c r="T122" s="90">
        <f t="shared" si="15"/>
        <v>0</v>
      </c>
      <c r="U122" s="279">
        <f t="shared" si="16"/>
        <v>0</v>
      </c>
      <c r="V122" s="89"/>
      <c r="W122" s="97"/>
      <c r="Z122" s="97"/>
      <c r="AA122" s="98"/>
      <c r="AB122" s="98"/>
      <c r="AC122" s="97"/>
      <c r="AD122" s="97"/>
    </row>
    <row r="123" spans="1:30" s="93" customFormat="1" ht="18.75">
      <c r="A123" s="86" t="s">
        <v>269</v>
      </c>
      <c r="B123" s="86" t="s">
        <v>214</v>
      </c>
      <c r="C123" s="171">
        <v>1</v>
      </c>
      <c r="D123" s="275">
        <v>3.31</v>
      </c>
      <c r="E123" s="269">
        <v>3.31</v>
      </c>
      <c r="F123" s="89"/>
      <c r="G123" s="278"/>
      <c r="H123" s="89"/>
      <c r="I123" s="89"/>
      <c r="J123" s="279"/>
      <c r="K123" s="276">
        <f t="shared" si="13"/>
        <v>3.5748000000000002</v>
      </c>
      <c r="L123" s="90">
        <f t="shared" si="14"/>
        <v>1</v>
      </c>
      <c r="M123" s="102">
        <v>19019</v>
      </c>
      <c r="N123" s="89">
        <v>19019</v>
      </c>
      <c r="O123" s="89">
        <v>19019</v>
      </c>
      <c r="P123" s="279">
        <v>3.79</v>
      </c>
      <c r="Q123" s="89"/>
      <c r="R123" s="89"/>
      <c r="S123" s="279"/>
      <c r="T123" s="90">
        <f t="shared" si="15"/>
        <v>1</v>
      </c>
      <c r="U123" s="279">
        <f t="shared" si="16"/>
        <v>3.79</v>
      </c>
      <c r="V123" s="89"/>
      <c r="W123" s="97"/>
      <c r="Z123" s="97"/>
      <c r="AA123" s="98"/>
      <c r="AB123" s="98"/>
      <c r="AC123" s="97"/>
      <c r="AD123" s="97"/>
    </row>
    <row r="124" spans="1:30" s="93" customFormat="1" ht="18.75">
      <c r="A124" s="86" t="s">
        <v>269</v>
      </c>
      <c r="B124" s="86" t="s">
        <v>383</v>
      </c>
      <c r="C124" s="171">
        <v>1</v>
      </c>
      <c r="D124" s="275"/>
      <c r="E124" s="270"/>
      <c r="F124" s="89">
        <v>1</v>
      </c>
      <c r="G124" s="278"/>
      <c r="H124" s="89"/>
      <c r="I124" s="89"/>
      <c r="J124" s="279"/>
      <c r="K124" s="276">
        <f t="shared" si="13"/>
        <v>0</v>
      </c>
      <c r="L124" s="90">
        <f t="shared" si="14"/>
        <v>1</v>
      </c>
      <c r="M124" s="102">
        <v>12600</v>
      </c>
      <c r="N124" s="89">
        <v>12600</v>
      </c>
      <c r="O124" s="89">
        <v>12600</v>
      </c>
      <c r="P124" s="279"/>
      <c r="Q124" s="89"/>
      <c r="R124" s="89"/>
      <c r="S124" s="279"/>
      <c r="T124" s="90">
        <f t="shared" si="15"/>
        <v>1</v>
      </c>
      <c r="U124" s="279">
        <f t="shared" si="16"/>
        <v>0</v>
      </c>
      <c r="V124" s="89"/>
      <c r="W124" s="97"/>
      <c r="Z124" s="97"/>
      <c r="AA124" s="98"/>
      <c r="AB124" s="98"/>
      <c r="AC124" s="97"/>
      <c r="AD124" s="97"/>
    </row>
    <row r="125" spans="1:30" s="93" customFormat="1" ht="15.75">
      <c r="A125" s="101"/>
      <c r="B125" s="101" t="s">
        <v>342</v>
      </c>
      <c r="C125" s="101"/>
      <c r="D125" s="275"/>
      <c r="E125" s="270"/>
      <c r="F125" s="101"/>
      <c r="G125" s="278"/>
      <c r="H125" s="101"/>
      <c r="I125" s="101"/>
      <c r="J125" s="279"/>
      <c r="K125" s="276">
        <f t="shared" si="13"/>
        <v>0</v>
      </c>
      <c r="L125" s="101"/>
      <c r="M125" s="101"/>
      <c r="N125" s="101"/>
      <c r="O125" s="101"/>
      <c r="P125" s="279"/>
      <c r="Q125" s="89"/>
      <c r="R125" s="89"/>
      <c r="S125" s="279"/>
      <c r="T125" s="90">
        <f t="shared" si="15"/>
        <v>0</v>
      </c>
      <c r="U125" s="279">
        <f t="shared" si="16"/>
        <v>0</v>
      </c>
      <c r="V125" s="89"/>
      <c r="W125" s="97"/>
      <c r="Z125" s="97"/>
      <c r="AA125" s="98"/>
      <c r="AB125" s="98"/>
      <c r="AC125" s="97"/>
      <c r="AD125" s="97"/>
    </row>
    <row r="126" spans="1:30" s="93" customFormat="1" ht="15.75">
      <c r="A126" s="101"/>
      <c r="B126" s="101" t="s">
        <v>342</v>
      </c>
      <c r="C126" s="101"/>
      <c r="D126" s="275"/>
      <c r="E126" s="271"/>
      <c r="F126" s="101"/>
      <c r="G126" s="278"/>
      <c r="H126" s="101"/>
      <c r="I126" s="101"/>
      <c r="J126" s="279"/>
      <c r="K126" s="276">
        <f t="shared" si="13"/>
        <v>0</v>
      </c>
      <c r="L126" s="101"/>
      <c r="M126" s="101"/>
      <c r="N126" s="101"/>
      <c r="O126" s="101"/>
      <c r="P126" s="279"/>
      <c r="Q126" s="89"/>
      <c r="R126" s="89"/>
      <c r="S126" s="279"/>
      <c r="T126" s="90">
        <f t="shared" si="15"/>
        <v>0</v>
      </c>
      <c r="U126" s="279">
        <f t="shared" si="16"/>
        <v>0</v>
      </c>
      <c r="V126" s="89"/>
      <c r="W126" s="97"/>
      <c r="Z126" s="97"/>
      <c r="AA126" s="98"/>
      <c r="AB126" s="98"/>
      <c r="AC126" s="97"/>
      <c r="AD126" s="97"/>
    </row>
    <row r="127" spans="1:30" s="93" customFormat="1" ht="18.75">
      <c r="A127" s="103" t="s">
        <v>384</v>
      </c>
      <c r="B127" s="103" t="s">
        <v>385</v>
      </c>
      <c r="C127" s="171">
        <v>1</v>
      </c>
      <c r="D127" s="275">
        <v>42.57</v>
      </c>
      <c r="E127" s="269">
        <v>42.57</v>
      </c>
      <c r="F127" s="89"/>
      <c r="G127" s="278"/>
      <c r="H127" s="89"/>
      <c r="I127" s="89"/>
      <c r="J127" s="279"/>
      <c r="K127" s="276">
        <f t="shared" si="13"/>
        <v>45.9756</v>
      </c>
      <c r="L127" s="90">
        <f t="shared" si="14"/>
        <v>1</v>
      </c>
      <c r="M127" s="102">
        <v>34729</v>
      </c>
      <c r="N127" s="89">
        <v>34729</v>
      </c>
      <c r="O127" s="89">
        <v>34729</v>
      </c>
      <c r="P127" s="279">
        <v>42.57</v>
      </c>
      <c r="Q127" s="89"/>
      <c r="R127" s="89"/>
      <c r="S127" s="279"/>
      <c r="T127" s="90">
        <f t="shared" si="15"/>
        <v>1</v>
      </c>
      <c r="U127" s="279">
        <f t="shared" si="16"/>
        <v>42.57</v>
      </c>
      <c r="V127" s="89"/>
      <c r="W127" s="97"/>
      <c r="Z127" s="97"/>
      <c r="AA127" s="98"/>
      <c r="AB127" s="98"/>
      <c r="AC127" s="97"/>
      <c r="AD127" s="97"/>
    </row>
    <row r="128" spans="1:30" s="93" customFormat="1" ht="18.75">
      <c r="A128" s="103" t="s">
        <v>384</v>
      </c>
      <c r="B128" s="103" t="s">
        <v>386</v>
      </c>
      <c r="C128" s="171">
        <v>1</v>
      </c>
      <c r="D128" s="275"/>
      <c r="E128" s="270"/>
      <c r="F128" s="89"/>
      <c r="G128" s="278"/>
      <c r="H128" s="90"/>
      <c r="I128" s="90"/>
      <c r="J128" s="279"/>
      <c r="K128" s="276">
        <f t="shared" si="13"/>
        <v>0</v>
      </c>
      <c r="L128" s="90">
        <f t="shared" si="14"/>
        <v>1</v>
      </c>
      <c r="M128" s="102">
        <v>60000</v>
      </c>
      <c r="N128" s="89">
        <v>60000</v>
      </c>
      <c r="O128" s="89">
        <v>60000</v>
      </c>
      <c r="P128" s="279"/>
      <c r="Q128" s="89"/>
      <c r="R128" s="89"/>
      <c r="S128" s="279"/>
      <c r="T128" s="90">
        <f t="shared" si="15"/>
        <v>1</v>
      </c>
      <c r="U128" s="279">
        <f t="shared" si="16"/>
        <v>0</v>
      </c>
      <c r="V128" s="89"/>
      <c r="W128" s="97"/>
      <c r="Z128" s="97"/>
      <c r="AA128" s="98"/>
      <c r="AB128" s="98"/>
      <c r="AC128" s="97"/>
      <c r="AD128" s="97"/>
    </row>
    <row r="129" spans="1:30" s="93" customFormat="1" ht="18.75">
      <c r="A129" s="103" t="s">
        <v>384</v>
      </c>
      <c r="B129" s="86" t="s">
        <v>387</v>
      </c>
      <c r="C129" s="171">
        <v>13</v>
      </c>
      <c r="D129" s="275"/>
      <c r="E129" s="270"/>
      <c r="F129" s="89"/>
      <c r="G129" s="278"/>
      <c r="H129" s="89"/>
      <c r="I129" s="89"/>
      <c r="J129" s="279"/>
      <c r="K129" s="276">
        <f t="shared" si="13"/>
        <v>0</v>
      </c>
      <c r="L129" s="90">
        <f t="shared" si="14"/>
        <v>13</v>
      </c>
      <c r="M129" s="102">
        <v>20000</v>
      </c>
      <c r="N129" s="89">
        <v>20000</v>
      </c>
      <c r="O129" s="89">
        <v>20000</v>
      </c>
      <c r="P129" s="279"/>
      <c r="Q129" s="89"/>
      <c r="R129" s="89"/>
      <c r="S129" s="279"/>
      <c r="T129" s="90">
        <f t="shared" si="15"/>
        <v>13</v>
      </c>
      <c r="U129" s="279">
        <f t="shared" si="16"/>
        <v>0</v>
      </c>
      <c r="V129" s="89"/>
      <c r="W129" s="97"/>
      <c r="Z129" s="97"/>
      <c r="AA129" s="98"/>
      <c r="AB129" s="98"/>
      <c r="AC129" s="97"/>
      <c r="AD129" s="97"/>
    </row>
    <row r="130" spans="1:30" s="93" customFormat="1" ht="15.75">
      <c r="A130" s="101"/>
      <c r="B130" s="101" t="s">
        <v>342</v>
      </c>
      <c r="C130" s="101"/>
      <c r="D130" s="275"/>
      <c r="E130" s="270"/>
      <c r="F130" s="101"/>
      <c r="G130" s="278"/>
      <c r="H130" s="101"/>
      <c r="I130" s="101"/>
      <c r="J130" s="279"/>
      <c r="K130" s="276">
        <f t="shared" si="13"/>
        <v>0</v>
      </c>
      <c r="L130" s="101"/>
      <c r="M130" s="101"/>
      <c r="N130" s="101"/>
      <c r="O130" s="101"/>
      <c r="P130" s="279"/>
      <c r="Q130" s="89"/>
      <c r="R130" s="89"/>
      <c r="S130" s="279"/>
      <c r="T130" s="90">
        <f t="shared" si="15"/>
        <v>0</v>
      </c>
      <c r="U130" s="279">
        <f t="shared" si="16"/>
        <v>0</v>
      </c>
      <c r="V130" s="89"/>
      <c r="W130" s="97"/>
      <c r="Z130" s="97"/>
      <c r="AA130" s="98"/>
      <c r="AB130" s="98"/>
      <c r="AC130" s="97"/>
      <c r="AD130" s="97"/>
    </row>
    <row r="131" spans="1:30" s="93" customFormat="1" ht="15.75">
      <c r="A131" s="101"/>
      <c r="B131" s="101" t="s">
        <v>342</v>
      </c>
      <c r="C131" s="101"/>
      <c r="D131" s="275"/>
      <c r="E131" s="271"/>
      <c r="F131" s="101"/>
      <c r="G131" s="278"/>
      <c r="H131" s="101"/>
      <c r="I131" s="101"/>
      <c r="J131" s="279"/>
      <c r="K131" s="276">
        <f t="shared" si="13"/>
        <v>0</v>
      </c>
      <c r="L131" s="101"/>
      <c r="M131" s="101"/>
      <c r="N131" s="101"/>
      <c r="O131" s="101"/>
      <c r="P131" s="279"/>
      <c r="Q131" s="89"/>
      <c r="R131" s="89"/>
      <c r="S131" s="279"/>
      <c r="T131" s="90">
        <f t="shared" si="15"/>
        <v>0</v>
      </c>
      <c r="U131" s="279">
        <f t="shared" si="16"/>
        <v>0</v>
      </c>
      <c r="V131" s="89"/>
      <c r="W131" s="97"/>
      <c r="Z131" s="97"/>
      <c r="AA131" s="98"/>
      <c r="AB131" s="98"/>
      <c r="AC131" s="97"/>
      <c r="AD131" s="97"/>
    </row>
    <row r="132" spans="1:30" s="93" customFormat="1" ht="18.75">
      <c r="A132" s="103" t="s">
        <v>271</v>
      </c>
      <c r="B132" s="103" t="s">
        <v>388</v>
      </c>
      <c r="C132" s="171">
        <v>1</v>
      </c>
      <c r="D132" s="275">
        <v>11.11</v>
      </c>
      <c r="E132" s="269">
        <v>11.113199999999999</v>
      </c>
      <c r="F132" s="89">
        <v>1</v>
      </c>
      <c r="G132" s="278"/>
      <c r="H132" s="89"/>
      <c r="I132" s="89"/>
      <c r="J132" s="279"/>
      <c r="K132" s="276">
        <f t="shared" si="13"/>
        <v>12.002255999999999</v>
      </c>
      <c r="L132" s="90">
        <f t="shared" si="14"/>
        <v>1</v>
      </c>
      <c r="M132" s="102">
        <v>92610</v>
      </c>
      <c r="N132" s="89">
        <v>92610</v>
      </c>
      <c r="O132" s="89">
        <v>92610</v>
      </c>
      <c r="P132" s="279">
        <v>11.11</v>
      </c>
      <c r="Q132" s="89"/>
      <c r="R132" s="89"/>
      <c r="S132" s="279"/>
      <c r="T132" s="90">
        <f t="shared" si="15"/>
        <v>1</v>
      </c>
      <c r="U132" s="279">
        <f t="shared" si="16"/>
        <v>11.11</v>
      </c>
      <c r="V132" s="89"/>
      <c r="W132" s="97"/>
      <c r="Z132" s="97"/>
      <c r="AA132" s="98"/>
      <c r="AB132" s="98"/>
      <c r="AC132" s="97"/>
      <c r="AD132" s="97"/>
    </row>
    <row r="133" spans="1:30" s="93" customFormat="1" ht="15.75">
      <c r="A133" s="101"/>
      <c r="B133" s="101" t="s">
        <v>342</v>
      </c>
      <c r="C133" s="101"/>
      <c r="D133" s="275"/>
      <c r="E133" s="270"/>
      <c r="F133" s="101"/>
      <c r="G133" s="278"/>
      <c r="H133" s="101"/>
      <c r="I133" s="101"/>
      <c r="J133" s="279"/>
      <c r="K133" s="276">
        <f t="shared" si="13"/>
        <v>0</v>
      </c>
      <c r="L133" s="101"/>
      <c r="M133" s="101"/>
      <c r="N133" s="101"/>
      <c r="O133" s="101"/>
      <c r="P133" s="279"/>
      <c r="Q133" s="89"/>
      <c r="R133" s="89"/>
      <c r="S133" s="279"/>
      <c r="T133" s="90">
        <f t="shared" si="15"/>
        <v>0</v>
      </c>
      <c r="U133" s="279">
        <f t="shared" si="16"/>
        <v>0</v>
      </c>
      <c r="V133" s="89"/>
      <c r="W133" s="97"/>
      <c r="Z133" s="97"/>
      <c r="AA133" s="98"/>
      <c r="AB133" s="98"/>
      <c r="AC133" s="97"/>
      <c r="AD133" s="97"/>
    </row>
    <row r="134" spans="1:30" s="93" customFormat="1" ht="15.75">
      <c r="A134" s="101"/>
      <c r="B134" s="101" t="s">
        <v>342</v>
      </c>
      <c r="C134" s="101"/>
      <c r="D134" s="275"/>
      <c r="E134" s="271"/>
      <c r="F134" s="101"/>
      <c r="G134" s="278"/>
      <c r="H134" s="101"/>
      <c r="I134" s="101"/>
      <c r="J134" s="279"/>
      <c r="K134" s="276">
        <f t="shared" si="13"/>
        <v>0</v>
      </c>
      <c r="L134" s="101"/>
      <c r="M134" s="101"/>
      <c r="N134" s="101"/>
      <c r="O134" s="101"/>
      <c r="P134" s="279"/>
      <c r="Q134" s="89"/>
      <c r="R134" s="89"/>
      <c r="S134" s="279"/>
      <c r="T134" s="90">
        <f t="shared" si="15"/>
        <v>0</v>
      </c>
      <c r="U134" s="279">
        <f t="shared" si="16"/>
        <v>0</v>
      </c>
      <c r="V134" s="89"/>
      <c r="W134" s="97"/>
      <c r="Z134" s="97"/>
      <c r="AA134" s="98"/>
      <c r="AB134" s="98"/>
      <c r="AC134" s="97"/>
      <c r="AD134" s="97"/>
    </row>
    <row r="135" spans="1:30" s="93" customFormat="1" ht="18.75">
      <c r="A135" s="103" t="s">
        <v>272</v>
      </c>
      <c r="B135" s="103" t="s">
        <v>389</v>
      </c>
      <c r="C135" s="171">
        <v>1</v>
      </c>
      <c r="D135" s="265">
        <f>376.86-D167-D168-D169</f>
        <v>272.16000000000003</v>
      </c>
      <c r="E135" s="269">
        <v>272.16000000000003</v>
      </c>
      <c r="F135" s="89">
        <v>1</v>
      </c>
      <c r="G135" s="278"/>
      <c r="H135" s="89"/>
      <c r="I135" s="89"/>
      <c r="J135" s="263"/>
      <c r="K135" s="269">
        <f t="shared" si="13"/>
        <v>293.93280000000004</v>
      </c>
      <c r="L135" s="90">
        <f t="shared" si="14"/>
        <v>1</v>
      </c>
      <c r="M135" s="102">
        <v>90860</v>
      </c>
      <c r="N135" s="102">
        <v>90860</v>
      </c>
      <c r="O135" s="102">
        <v>90860</v>
      </c>
      <c r="P135" s="263">
        <v>272.16000000000003</v>
      </c>
      <c r="Q135" s="89"/>
      <c r="R135" s="89"/>
      <c r="S135" s="263">
        <v>11.04</v>
      </c>
      <c r="T135" s="90">
        <f t="shared" si="15"/>
        <v>1</v>
      </c>
      <c r="U135" s="263">
        <f>P135+S135</f>
        <v>283.20000000000005</v>
      </c>
      <c r="V135" s="89"/>
      <c r="W135" s="97"/>
      <c r="Z135" s="97"/>
      <c r="AA135" s="98"/>
      <c r="AB135" s="98"/>
      <c r="AC135" s="97"/>
      <c r="AD135" s="97"/>
    </row>
    <row r="136" spans="1:30" s="93" customFormat="1" ht="18.75">
      <c r="A136" s="103" t="s">
        <v>272</v>
      </c>
      <c r="B136" s="103" t="s">
        <v>390</v>
      </c>
      <c r="C136" s="171">
        <v>2</v>
      </c>
      <c r="D136" s="268"/>
      <c r="E136" s="270"/>
      <c r="F136" s="89">
        <v>1</v>
      </c>
      <c r="G136" s="278"/>
      <c r="H136" s="89"/>
      <c r="I136" s="89"/>
      <c r="J136" s="264"/>
      <c r="K136" s="270">
        <f t="shared" si="13"/>
        <v>0</v>
      </c>
      <c r="L136" s="90">
        <f t="shared" si="14"/>
        <v>2</v>
      </c>
      <c r="M136" s="102">
        <v>55913</v>
      </c>
      <c r="N136" s="102">
        <v>55913</v>
      </c>
      <c r="O136" s="102">
        <v>55913</v>
      </c>
      <c r="P136" s="264"/>
      <c r="Q136" s="89"/>
      <c r="R136" s="89"/>
      <c r="S136" s="264"/>
      <c r="T136" s="90">
        <f t="shared" si="15"/>
        <v>2</v>
      </c>
      <c r="U136" s="264"/>
      <c r="V136" s="89"/>
      <c r="W136" s="97"/>
      <c r="Z136" s="97"/>
      <c r="AA136" s="98"/>
      <c r="AB136" s="98"/>
      <c r="AC136" s="97"/>
      <c r="AD136" s="97"/>
    </row>
    <row r="137" spans="1:30" s="93" customFormat="1" ht="18.75">
      <c r="A137" s="103" t="s">
        <v>272</v>
      </c>
      <c r="B137" s="103" t="s">
        <v>391</v>
      </c>
      <c r="C137" s="171">
        <v>1</v>
      </c>
      <c r="D137" s="268"/>
      <c r="E137" s="270"/>
      <c r="F137" s="89">
        <v>1</v>
      </c>
      <c r="G137" s="278"/>
      <c r="H137" s="89"/>
      <c r="I137" s="89"/>
      <c r="J137" s="264"/>
      <c r="K137" s="270">
        <f t="shared" si="13"/>
        <v>0</v>
      </c>
      <c r="L137" s="90">
        <f t="shared" si="14"/>
        <v>1</v>
      </c>
      <c r="M137" s="102">
        <v>88200</v>
      </c>
      <c r="N137" s="102">
        <v>88200</v>
      </c>
      <c r="O137" s="102">
        <v>88200</v>
      </c>
      <c r="P137" s="264"/>
      <c r="Q137" s="89"/>
      <c r="R137" s="89"/>
      <c r="S137" s="264"/>
      <c r="T137" s="90">
        <f t="shared" si="15"/>
        <v>1</v>
      </c>
      <c r="U137" s="264"/>
      <c r="V137" s="89"/>
      <c r="W137" s="97"/>
      <c r="Z137" s="97"/>
      <c r="AA137" s="98"/>
      <c r="AB137" s="98"/>
      <c r="AC137" s="97"/>
      <c r="AD137" s="97"/>
    </row>
    <row r="138" spans="1:30" s="93" customFormat="1" ht="18.75">
      <c r="A138" s="103" t="s">
        <v>272</v>
      </c>
      <c r="B138" s="103" t="s">
        <v>392</v>
      </c>
      <c r="C138" s="171">
        <v>1</v>
      </c>
      <c r="D138" s="268"/>
      <c r="E138" s="270"/>
      <c r="F138" s="89"/>
      <c r="G138" s="278"/>
      <c r="H138" s="89"/>
      <c r="I138" s="89"/>
      <c r="J138" s="264"/>
      <c r="K138" s="270">
        <f t="shared" si="13"/>
        <v>0</v>
      </c>
      <c r="L138" s="90">
        <f t="shared" si="14"/>
        <v>1</v>
      </c>
      <c r="M138" s="102">
        <v>57881</v>
      </c>
      <c r="N138" s="102">
        <v>57881</v>
      </c>
      <c r="O138" s="102">
        <v>57881</v>
      </c>
      <c r="P138" s="264"/>
      <c r="Q138" s="89"/>
      <c r="R138" s="89"/>
      <c r="S138" s="264"/>
      <c r="T138" s="90">
        <f t="shared" si="15"/>
        <v>1</v>
      </c>
      <c r="U138" s="264"/>
      <c r="V138" s="89"/>
      <c r="W138" s="97"/>
      <c r="Z138" s="97"/>
      <c r="AA138" s="98"/>
      <c r="AB138" s="98"/>
      <c r="AC138" s="97"/>
      <c r="AD138" s="97"/>
    </row>
    <row r="139" spans="1:30" s="93" customFormat="1" ht="18.75">
      <c r="A139" s="103" t="s">
        <v>272</v>
      </c>
      <c r="B139" s="103" t="s">
        <v>393</v>
      </c>
      <c r="C139" s="171">
        <v>1</v>
      </c>
      <c r="D139" s="268"/>
      <c r="E139" s="270"/>
      <c r="F139" s="89">
        <v>1</v>
      </c>
      <c r="G139" s="278"/>
      <c r="H139" s="89"/>
      <c r="I139" s="89"/>
      <c r="J139" s="264"/>
      <c r="K139" s="270">
        <f t="shared" si="13"/>
        <v>0</v>
      </c>
      <c r="L139" s="90">
        <f t="shared" si="14"/>
        <v>1</v>
      </c>
      <c r="M139" s="102">
        <v>57881</v>
      </c>
      <c r="N139" s="102">
        <v>57881</v>
      </c>
      <c r="O139" s="102">
        <v>57881</v>
      </c>
      <c r="P139" s="264"/>
      <c r="Q139" s="89"/>
      <c r="R139" s="89"/>
      <c r="S139" s="264"/>
      <c r="T139" s="90">
        <f t="shared" si="15"/>
        <v>1</v>
      </c>
      <c r="U139" s="264"/>
      <c r="V139" s="89"/>
      <c r="W139" s="97"/>
      <c r="Z139" s="97"/>
      <c r="AA139" s="98"/>
      <c r="AB139" s="98"/>
      <c r="AC139" s="97"/>
      <c r="AD139" s="97"/>
    </row>
    <row r="140" spans="1:30" s="93" customFormat="1" ht="18.75">
      <c r="A140" s="103" t="s">
        <v>272</v>
      </c>
      <c r="B140" s="103" t="s">
        <v>394</v>
      </c>
      <c r="C140" s="171">
        <v>1</v>
      </c>
      <c r="D140" s="268"/>
      <c r="E140" s="270"/>
      <c r="F140" s="89"/>
      <c r="G140" s="278"/>
      <c r="H140" s="89"/>
      <c r="I140" s="89"/>
      <c r="J140" s="264"/>
      <c r="K140" s="270">
        <f t="shared" si="13"/>
        <v>0</v>
      </c>
      <c r="L140" s="90">
        <f t="shared" si="14"/>
        <v>1</v>
      </c>
      <c r="M140" s="102">
        <v>57881</v>
      </c>
      <c r="N140" s="102">
        <v>57881</v>
      </c>
      <c r="O140" s="102">
        <v>57881</v>
      </c>
      <c r="P140" s="264"/>
      <c r="Q140" s="89"/>
      <c r="R140" s="89"/>
      <c r="S140" s="264"/>
      <c r="T140" s="90">
        <f t="shared" si="15"/>
        <v>1</v>
      </c>
      <c r="U140" s="264"/>
      <c r="V140" s="89"/>
      <c r="W140" s="97"/>
      <c r="Z140" s="97"/>
      <c r="AA140" s="98"/>
      <c r="AB140" s="98"/>
      <c r="AC140" s="97"/>
      <c r="AD140" s="97"/>
    </row>
    <row r="141" spans="1:30" s="93" customFormat="1" ht="18.75">
      <c r="A141" s="103" t="s">
        <v>272</v>
      </c>
      <c r="B141" s="103" t="s">
        <v>395</v>
      </c>
      <c r="C141" s="171">
        <v>1</v>
      </c>
      <c r="D141" s="268"/>
      <c r="E141" s="270"/>
      <c r="F141" s="89">
        <v>1</v>
      </c>
      <c r="G141" s="278"/>
      <c r="H141" s="89"/>
      <c r="I141" s="89"/>
      <c r="J141" s="264"/>
      <c r="K141" s="270">
        <f t="shared" si="13"/>
        <v>0</v>
      </c>
      <c r="L141" s="90">
        <f t="shared" si="14"/>
        <v>1</v>
      </c>
      <c r="M141" s="102">
        <v>57881</v>
      </c>
      <c r="N141" s="102">
        <v>57881</v>
      </c>
      <c r="O141" s="102">
        <v>57881</v>
      </c>
      <c r="P141" s="264"/>
      <c r="Q141" s="89"/>
      <c r="R141" s="89"/>
      <c r="S141" s="264"/>
      <c r="T141" s="90">
        <f t="shared" si="15"/>
        <v>1</v>
      </c>
      <c r="U141" s="264"/>
      <c r="V141" s="89"/>
      <c r="W141" s="97"/>
      <c r="Z141" s="97"/>
      <c r="AA141" s="98"/>
      <c r="AB141" s="98"/>
      <c r="AC141" s="97"/>
      <c r="AD141" s="97"/>
    </row>
    <row r="142" spans="1:30" s="93" customFormat="1" ht="18.75">
      <c r="A142" s="103" t="s">
        <v>272</v>
      </c>
      <c r="B142" s="103" t="s">
        <v>396</v>
      </c>
      <c r="C142" s="171">
        <v>1</v>
      </c>
      <c r="D142" s="268"/>
      <c r="E142" s="270"/>
      <c r="F142" s="89">
        <v>1</v>
      </c>
      <c r="G142" s="278"/>
      <c r="H142" s="89"/>
      <c r="I142" s="89"/>
      <c r="J142" s="264"/>
      <c r="K142" s="270">
        <f t="shared" si="13"/>
        <v>0</v>
      </c>
      <c r="L142" s="90">
        <f t="shared" si="14"/>
        <v>1</v>
      </c>
      <c r="M142" s="102">
        <v>69892</v>
      </c>
      <c r="N142" s="102">
        <v>69892</v>
      </c>
      <c r="O142" s="102">
        <v>69892</v>
      </c>
      <c r="P142" s="264"/>
      <c r="Q142" s="89"/>
      <c r="R142" s="89"/>
      <c r="S142" s="264"/>
      <c r="T142" s="90">
        <f t="shared" si="15"/>
        <v>1</v>
      </c>
      <c r="U142" s="264"/>
      <c r="V142" s="89"/>
      <c r="W142" s="97"/>
      <c r="Z142" s="97"/>
      <c r="AA142" s="98"/>
      <c r="AB142" s="98"/>
      <c r="AC142" s="97"/>
      <c r="AD142" s="97"/>
    </row>
    <row r="143" spans="1:30" s="93" customFormat="1" ht="18.75">
      <c r="A143" s="103" t="s">
        <v>272</v>
      </c>
      <c r="B143" s="103" t="s">
        <v>397</v>
      </c>
      <c r="C143" s="171">
        <v>1</v>
      </c>
      <c r="D143" s="268"/>
      <c r="E143" s="270"/>
      <c r="F143" s="89"/>
      <c r="G143" s="278"/>
      <c r="H143" s="89"/>
      <c r="I143" s="89"/>
      <c r="J143" s="264"/>
      <c r="K143" s="270">
        <f t="shared" si="13"/>
        <v>0</v>
      </c>
      <c r="L143" s="90">
        <f t="shared" si="14"/>
        <v>1</v>
      </c>
      <c r="M143" s="102">
        <v>57881</v>
      </c>
      <c r="N143" s="102">
        <v>57881</v>
      </c>
      <c r="O143" s="102">
        <v>57881</v>
      </c>
      <c r="P143" s="264"/>
      <c r="Q143" s="89"/>
      <c r="R143" s="89"/>
      <c r="S143" s="264"/>
      <c r="T143" s="90">
        <f t="shared" si="15"/>
        <v>1</v>
      </c>
      <c r="U143" s="264"/>
      <c r="V143" s="89"/>
      <c r="W143" s="97"/>
      <c r="Z143" s="97"/>
      <c r="AA143" s="98"/>
      <c r="AB143" s="98"/>
      <c r="AC143" s="97"/>
      <c r="AD143" s="97"/>
    </row>
    <row r="144" spans="1:30" s="93" customFormat="1" ht="18.75">
      <c r="A144" s="103" t="s">
        <v>272</v>
      </c>
      <c r="B144" s="103" t="s">
        <v>398</v>
      </c>
      <c r="C144" s="171">
        <v>1</v>
      </c>
      <c r="D144" s="268"/>
      <c r="E144" s="270"/>
      <c r="F144" s="89">
        <v>1</v>
      </c>
      <c r="G144" s="278"/>
      <c r="H144" s="89"/>
      <c r="I144" s="89"/>
      <c r="J144" s="264"/>
      <c r="K144" s="270">
        <f t="shared" si="13"/>
        <v>0</v>
      </c>
      <c r="L144" s="90">
        <f t="shared" si="14"/>
        <v>1</v>
      </c>
      <c r="M144" s="102">
        <v>52093</v>
      </c>
      <c r="N144" s="102">
        <v>52093</v>
      </c>
      <c r="O144" s="102">
        <v>52093</v>
      </c>
      <c r="P144" s="264"/>
      <c r="Q144" s="89"/>
      <c r="R144" s="89"/>
      <c r="S144" s="264"/>
      <c r="T144" s="90">
        <f t="shared" si="15"/>
        <v>1</v>
      </c>
      <c r="U144" s="264"/>
      <c r="V144" s="89"/>
      <c r="W144" s="97"/>
      <c r="Z144" s="97"/>
      <c r="AA144" s="98"/>
      <c r="AB144" s="98"/>
      <c r="AC144" s="97"/>
      <c r="AD144" s="97"/>
    </row>
    <row r="145" spans="1:30" s="93" customFormat="1" ht="18.75">
      <c r="A145" s="103" t="s">
        <v>272</v>
      </c>
      <c r="B145" s="103" t="s">
        <v>399</v>
      </c>
      <c r="C145" s="171">
        <v>1</v>
      </c>
      <c r="D145" s="268"/>
      <c r="E145" s="270"/>
      <c r="F145" s="89"/>
      <c r="G145" s="278"/>
      <c r="H145" s="89"/>
      <c r="I145" s="89"/>
      <c r="J145" s="264"/>
      <c r="K145" s="270">
        <f t="shared" si="13"/>
        <v>0</v>
      </c>
      <c r="L145" s="90">
        <f t="shared" si="14"/>
        <v>1</v>
      </c>
      <c r="M145" s="102">
        <v>52093</v>
      </c>
      <c r="N145" s="102">
        <v>52093</v>
      </c>
      <c r="O145" s="102">
        <v>52093</v>
      </c>
      <c r="P145" s="264"/>
      <c r="Q145" s="89"/>
      <c r="R145" s="89"/>
      <c r="S145" s="264"/>
      <c r="T145" s="90">
        <f t="shared" ref="T145:T210" si="18">L145+Q145</f>
        <v>1</v>
      </c>
      <c r="U145" s="264"/>
      <c r="V145" s="89"/>
      <c r="W145" s="97"/>
      <c r="Z145" s="97"/>
      <c r="AA145" s="98"/>
      <c r="AB145" s="98"/>
      <c r="AC145" s="97"/>
      <c r="AD145" s="97"/>
    </row>
    <row r="146" spans="1:30" s="93" customFormat="1" ht="18.75">
      <c r="A146" s="103" t="s">
        <v>272</v>
      </c>
      <c r="B146" s="103" t="s">
        <v>400</v>
      </c>
      <c r="C146" s="171">
        <v>1</v>
      </c>
      <c r="D146" s="268"/>
      <c r="E146" s="270"/>
      <c r="F146" s="89"/>
      <c r="G146" s="278"/>
      <c r="H146" s="89"/>
      <c r="I146" s="89"/>
      <c r="J146" s="264"/>
      <c r="K146" s="270">
        <f t="shared" si="13"/>
        <v>0</v>
      </c>
      <c r="L146" s="90">
        <f t="shared" si="14"/>
        <v>1</v>
      </c>
      <c r="M146" s="106">
        <v>63669</v>
      </c>
      <c r="N146" s="106">
        <v>63669</v>
      </c>
      <c r="O146" s="106">
        <v>63669</v>
      </c>
      <c r="P146" s="264"/>
      <c r="Q146" s="89"/>
      <c r="R146" s="89"/>
      <c r="S146" s="264"/>
      <c r="T146" s="90">
        <f t="shared" si="18"/>
        <v>1</v>
      </c>
      <c r="U146" s="264"/>
      <c r="V146" s="89"/>
      <c r="W146" s="97"/>
      <c r="Z146" s="97"/>
      <c r="AA146" s="98"/>
      <c r="AB146" s="98"/>
      <c r="AC146" s="97"/>
      <c r="AD146" s="97"/>
    </row>
    <row r="147" spans="1:30" s="183" customFormat="1" ht="51.6" customHeight="1">
      <c r="A147" s="179" t="s">
        <v>272</v>
      </c>
      <c r="B147" s="179" t="s">
        <v>564</v>
      </c>
      <c r="C147" s="203">
        <v>0</v>
      </c>
      <c r="D147" s="268"/>
      <c r="E147" s="270"/>
      <c r="F147" s="89"/>
      <c r="G147" s="278"/>
      <c r="H147" s="180"/>
      <c r="I147" s="180"/>
      <c r="J147" s="264"/>
      <c r="K147" s="270"/>
      <c r="L147" s="181">
        <f t="shared" ref="L147" si="19">C147-H147</f>
        <v>0</v>
      </c>
      <c r="M147" s="106"/>
      <c r="N147" s="106"/>
      <c r="O147" s="106"/>
      <c r="P147" s="264"/>
      <c r="Q147" s="180">
        <v>1</v>
      </c>
      <c r="R147" s="180">
        <v>50000</v>
      </c>
      <c r="S147" s="264"/>
      <c r="T147" s="181">
        <f t="shared" ref="T147" si="20">L147+Q147</f>
        <v>1</v>
      </c>
      <c r="U147" s="264"/>
      <c r="V147" s="165" t="s">
        <v>565</v>
      </c>
      <c r="W147" s="182"/>
      <c r="Z147" s="182"/>
      <c r="AA147" s="184"/>
      <c r="AB147" s="184"/>
      <c r="AC147" s="182"/>
      <c r="AD147" s="182"/>
    </row>
    <row r="148" spans="1:30" s="183" customFormat="1" ht="51.6" customHeight="1">
      <c r="A148" s="179" t="s">
        <v>272</v>
      </c>
      <c r="B148" s="179" t="s">
        <v>520</v>
      </c>
      <c r="C148" s="199">
        <v>0</v>
      </c>
      <c r="D148" s="268"/>
      <c r="E148" s="270"/>
      <c r="F148" s="89"/>
      <c r="G148" s="278"/>
      <c r="H148" s="180"/>
      <c r="I148" s="180"/>
      <c r="J148" s="264"/>
      <c r="K148" s="270"/>
      <c r="L148" s="181">
        <f t="shared" si="14"/>
        <v>0</v>
      </c>
      <c r="M148" s="106"/>
      <c r="N148" s="106"/>
      <c r="O148" s="106"/>
      <c r="P148" s="264"/>
      <c r="Q148" s="180">
        <v>1</v>
      </c>
      <c r="R148" s="180">
        <v>42000</v>
      </c>
      <c r="S148" s="264"/>
      <c r="T148" s="181">
        <f t="shared" si="18"/>
        <v>1</v>
      </c>
      <c r="U148" s="264"/>
      <c r="V148" s="165" t="s">
        <v>529</v>
      </c>
      <c r="W148" s="182"/>
      <c r="Z148" s="182"/>
      <c r="AA148" s="184"/>
      <c r="AB148" s="184"/>
      <c r="AC148" s="182"/>
      <c r="AD148" s="182"/>
    </row>
    <row r="149" spans="1:30" s="183" customFormat="1" ht="63" customHeight="1">
      <c r="A149" s="179" t="s">
        <v>273</v>
      </c>
      <c r="B149" s="179" t="s">
        <v>376</v>
      </c>
      <c r="C149" s="199">
        <v>10</v>
      </c>
      <c r="D149" s="268"/>
      <c r="E149" s="270"/>
      <c r="F149" s="89"/>
      <c r="G149" s="278"/>
      <c r="H149" s="180"/>
      <c r="I149" s="180"/>
      <c r="J149" s="264"/>
      <c r="K149" s="270">
        <f t="shared" si="13"/>
        <v>0</v>
      </c>
      <c r="L149" s="181">
        <f t="shared" si="14"/>
        <v>10</v>
      </c>
      <c r="M149" s="106">
        <v>69892</v>
      </c>
      <c r="N149" s="106">
        <v>69892</v>
      </c>
      <c r="O149" s="106">
        <v>69892</v>
      </c>
      <c r="P149" s="264"/>
      <c r="Q149" s="180">
        <v>5</v>
      </c>
      <c r="R149" s="180">
        <v>50000</v>
      </c>
      <c r="S149" s="264"/>
      <c r="T149" s="181">
        <f t="shared" si="18"/>
        <v>15</v>
      </c>
      <c r="U149" s="264"/>
      <c r="V149" s="165" t="s">
        <v>554</v>
      </c>
      <c r="W149" s="182"/>
      <c r="Z149" s="182"/>
      <c r="AA149" s="184"/>
      <c r="AB149" s="184"/>
      <c r="AC149" s="182"/>
      <c r="AD149" s="182"/>
    </row>
    <row r="150" spans="1:30" s="183" customFormat="1" ht="75">
      <c r="A150" s="179" t="s">
        <v>274</v>
      </c>
      <c r="B150" s="179" t="s">
        <v>270</v>
      </c>
      <c r="C150" s="199">
        <v>2</v>
      </c>
      <c r="D150" s="268"/>
      <c r="E150" s="270"/>
      <c r="F150" s="89">
        <v>2</v>
      </c>
      <c r="G150" s="278"/>
      <c r="H150" s="180"/>
      <c r="I150" s="180"/>
      <c r="J150" s="264"/>
      <c r="K150" s="270">
        <f t="shared" ref="K150:K215" si="21">(E150-J150)+8%*(E150-J150)</f>
        <v>0</v>
      </c>
      <c r="L150" s="181">
        <f t="shared" ref="L150:L217" si="22">C150-H150</f>
        <v>2</v>
      </c>
      <c r="M150" s="99">
        <v>22365</v>
      </c>
      <c r="N150" s="99">
        <v>22365</v>
      </c>
      <c r="O150" s="99">
        <v>22365</v>
      </c>
      <c r="P150" s="264"/>
      <c r="Q150" s="180">
        <v>2</v>
      </c>
      <c r="R150" s="180">
        <v>22365</v>
      </c>
      <c r="S150" s="264"/>
      <c r="T150" s="181">
        <f t="shared" si="18"/>
        <v>4</v>
      </c>
      <c r="U150" s="264"/>
      <c r="V150" s="165" t="s">
        <v>611</v>
      </c>
      <c r="W150" s="182"/>
      <c r="Z150" s="182"/>
      <c r="AA150" s="184"/>
      <c r="AB150" s="184"/>
      <c r="AC150" s="182"/>
      <c r="AD150" s="182"/>
    </row>
    <row r="151" spans="1:30" s="93" customFormat="1" ht="15.75">
      <c r="A151" s="103" t="s">
        <v>274</v>
      </c>
      <c r="B151" s="103" t="s">
        <v>270</v>
      </c>
      <c r="C151" s="171">
        <v>2</v>
      </c>
      <c r="D151" s="268"/>
      <c r="E151" s="270"/>
      <c r="F151" s="89">
        <v>2</v>
      </c>
      <c r="G151" s="278"/>
      <c r="H151" s="89"/>
      <c r="I151" s="89"/>
      <c r="J151" s="264"/>
      <c r="K151" s="270">
        <f t="shared" si="21"/>
        <v>0</v>
      </c>
      <c r="L151" s="90">
        <f t="shared" si="22"/>
        <v>2</v>
      </c>
      <c r="M151" s="100">
        <v>22365</v>
      </c>
      <c r="N151" s="100">
        <v>22365</v>
      </c>
      <c r="O151" s="100">
        <v>22365</v>
      </c>
      <c r="P151" s="264"/>
      <c r="Q151" s="89"/>
      <c r="R151" s="89"/>
      <c r="S151" s="264"/>
      <c r="T151" s="90">
        <f t="shared" si="18"/>
        <v>2</v>
      </c>
      <c r="U151" s="264"/>
      <c r="V151" s="89"/>
      <c r="W151" s="97"/>
      <c r="Z151" s="97"/>
      <c r="AA151" s="98"/>
      <c r="AB151" s="98"/>
      <c r="AC151" s="97"/>
      <c r="AD151" s="97"/>
    </row>
    <row r="152" spans="1:30" s="93" customFormat="1" ht="15.75">
      <c r="A152" s="86" t="s">
        <v>274</v>
      </c>
      <c r="B152" s="86" t="s">
        <v>401</v>
      </c>
      <c r="C152" s="171">
        <v>1</v>
      </c>
      <c r="D152" s="268"/>
      <c r="E152" s="270"/>
      <c r="F152" s="89">
        <v>1</v>
      </c>
      <c r="G152" s="278"/>
      <c r="H152" s="89"/>
      <c r="I152" s="89"/>
      <c r="J152" s="264"/>
      <c r="K152" s="270">
        <f t="shared" si="21"/>
        <v>0</v>
      </c>
      <c r="L152" s="90">
        <f t="shared" si="22"/>
        <v>1</v>
      </c>
      <c r="M152" s="100">
        <v>30000</v>
      </c>
      <c r="N152" s="100">
        <v>30000</v>
      </c>
      <c r="O152" s="100">
        <v>30000</v>
      </c>
      <c r="P152" s="264"/>
      <c r="Q152" s="89"/>
      <c r="R152" s="89"/>
      <c r="S152" s="264"/>
      <c r="T152" s="90">
        <f t="shared" si="18"/>
        <v>1</v>
      </c>
      <c r="U152" s="264"/>
      <c r="V152" s="89"/>
      <c r="W152" s="97"/>
      <c r="Z152" s="97"/>
      <c r="AA152" s="98"/>
      <c r="AB152" s="98"/>
      <c r="AC152" s="97"/>
      <c r="AD152" s="97"/>
    </row>
    <row r="153" spans="1:30" s="93" customFormat="1" ht="15.75">
      <c r="A153" s="103" t="s">
        <v>275</v>
      </c>
      <c r="B153" s="103" t="s">
        <v>402</v>
      </c>
      <c r="C153" s="171">
        <v>1</v>
      </c>
      <c r="D153" s="268"/>
      <c r="E153" s="270"/>
      <c r="F153" s="89">
        <v>1</v>
      </c>
      <c r="G153" s="310"/>
      <c r="H153" s="89"/>
      <c r="I153" s="89"/>
      <c r="J153" s="264"/>
      <c r="K153" s="270">
        <f t="shared" si="21"/>
        <v>0</v>
      </c>
      <c r="L153" s="90">
        <f t="shared" si="22"/>
        <v>1</v>
      </c>
      <c r="M153" s="100">
        <v>34190</v>
      </c>
      <c r="N153" s="100">
        <v>34190</v>
      </c>
      <c r="O153" s="100">
        <v>34190</v>
      </c>
      <c r="P153" s="264"/>
      <c r="Q153" s="89"/>
      <c r="R153" s="89"/>
      <c r="S153" s="264"/>
      <c r="T153" s="90">
        <f t="shared" si="18"/>
        <v>1</v>
      </c>
      <c r="U153" s="264"/>
      <c r="V153" s="89"/>
      <c r="W153" s="97"/>
      <c r="Z153" s="97"/>
      <c r="AA153" s="98"/>
      <c r="AB153" s="98"/>
      <c r="AC153" s="97"/>
      <c r="AD153" s="97"/>
    </row>
    <row r="154" spans="1:30" s="93" customFormat="1" ht="15.75">
      <c r="A154" s="103" t="s">
        <v>275</v>
      </c>
      <c r="B154" s="103" t="s">
        <v>403</v>
      </c>
      <c r="C154" s="171">
        <v>1</v>
      </c>
      <c r="D154" s="268"/>
      <c r="E154" s="270"/>
      <c r="F154" s="89">
        <v>1</v>
      </c>
      <c r="G154" s="310"/>
      <c r="H154" s="89"/>
      <c r="I154" s="89"/>
      <c r="J154" s="264"/>
      <c r="K154" s="270">
        <f t="shared" si="21"/>
        <v>0</v>
      </c>
      <c r="L154" s="90">
        <f t="shared" si="22"/>
        <v>1</v>
      </c>
      <c r="M154" s="100">
        <v>110250</v>
      </c>
      <c r="N154" s="100">
        <v>110250</v>
      </c>
      <c r="O154" s="100">
        <v>110250</v>
      </c>
      <c r="P154" s="264"/>
      <c r="Q154" s="89"/>
      <c r="R154" s="89"/>
      <c r="S154" s="264"/>
      <c r="T154" s="90">
        <f t="shared" si="18"/>
        <v>1</v>
      </c>
      <c r="U154" s="264"/>
      <c r="V154" s="89"/>
      <c r="W154" s="97"/>
      <c r="Z154" s="97"/>
      <c r="AA154" s="98"/>
      <c r="AB154" s="98"/>
      <c r="AC154" s="97"/>
      <c r="AD154" s="97"/>
    </row>
    <row r="155" spans="1:30" s="93" customFormat="1" ht="15.75">
      <c r="A155" s="103" t="s">
        <v>276</v>
      </c>
      <c r="B155" s="103" t="s">
        <v>404</v>
      </c>
      <c r="C155" s="171">
        <v>1</v>
      </c>
      <c r="D155" s="268"/>
      <c r="E155" s="270"/>
      <c r="F155" s="89">
        <v>1</v>
      </c>
      <c r="G155" s="310"/>
      <c r="H155" s="89"/>
      <c r="I155" s="89"/>
      <c r="J155" s="264"/>
      <c r="K155" s="270">
        <f t="shared" si="21"/>
        <v>0</v>
      </c>
      <c r="L155" s="90">
        <f t="shared" si="22"/>
        <v>1</v>
      </c>
      <c r="M155" s="100">
        <v>54698</v>
      </c>
      <c r="N155" s="100">
        <v>54698</v>
      </c>
      <c r="O155" s="100">
        <v>54698</v>
      </c>
      <c r="P155" s="264"/>
      <c r="Q155" s="89"/>
      <c r="R155" s="89"/>
      <c r="S155" s="264"/>
      <c r="T155" s="90">
        <f t="shared" si="18"/>
        <v>1</v>
      </c>
      <c r="U155" s="264"/>
      <c r="V155" s="89"/>
      <c r="W155" s="97"/>
      <c r="Z155" s="97"/>
      <c r="AA155" s="98"/>
      <c r="AB155" s="98"/>
      <c r="AC155" s="97"/>
      <c r="AD155" s="97"/>
    </row>
    <row r="156" spans="1:30" s="93" customFormat="1" ht="15.75">
      <c r="A156" s="103" t="s">
        <v>276</v>
      </c>
      <c r="B156" s="103" t="s">
        <v>405</v>
      </c>
      <c r="C156" s="171">
        <v>1</v>
      </c>
      <c r="D156" s="268"/>
      <c r="E156" s="270"/>
      <c r="F156" s="89">
        <v>1</v>
      </c>
      <c r="G156" s="310"/>
      <c r="H156" s="89"/>
      <c r="I156" s="89"/>
      <c r="J156" s="264"/>
      <c r="K156" s="270">
        <f t="shared" si="21"/>
        <v>0</v>
      </c>
      <c r="L156" s="90">
        <f t="shared" si="22"/>
        <v>1</v>
      </c>
      <c r="M156" s="100">
        <v>34946</v>
      </c>
      <c r="N156" s="100">
        <v>34946</v>
      </c>
      <c r="O156" s="100">
        <v>34946</v>
      </c>
      <c r="P156" s="264"/>
      <c r="Q156" s="89"/>
      <c r="R156" s="89"/>
      <c r="S156" s="264"/>
      <c r="T156" s="90">
        <f t="shared" si="18"/>
        <v>1</v>
      </c>
      <c r="U156" s="264"/>
      <c r="V156" s="89"/>
      <c r="W156" s="97"/>
      <c r="Z156" s="97"/>
      <c r="AA156" s="98"/>
      <c r="AB156" s="98"/>
      <c r="AC156" s="97"/>
      <c r="AD156" s="97"/>
    </row>
    <row r="157" spans="1:30" s="93" customFormat="1" ht="15.75">
      <c r="A157" s="103" t="s">
        <v>276</v>
      </c>
      <c r="B157" s="103" t="s">
        <v>406</v>
      </c>
      <c r="C157" s="171">
        <v>1</v>
      </c>
      <c r="D157" s="268"/>
      <c r="E157" s="270"/>
      <c r="F157" s="89">
        <v>1</v>
      </c>
      <c r="G157" s="310"/>
      <c r="H157" s="89"/>
      <c r="I157" s="89"/>
      <c r="J157" s="264"/>
      <c r="K157" s="270">
        <f t="shared" si="21"/>
        <v>0</v>
      </c>
      <c r="L157" s="90">
        <f t="shared" si="22"/>
        <v>1</v>
      </c>
      <c r="M157" s="100">
        <v>27957</v>
      </c>
      <c r="N157" s="100">
        <v>27957</v>
      </c>
      <c r="O157" s="100">
        <v>27957</v>
      </c>
      <c r="P157" s="264"/>
      <c r="Q157" s="89"/>
      <c r="R157" s="89"/>
      <c r="S157" s="264"/>
      <c r="T157" s="90">
        <f t="shared" si="18"/>
        <v>1</v>
      </c>
      <c r="U157" s="264"/>
      <c r="V157" s="89"/>
      <c r="W157" s="97"/>
      <c r="Z157" s="97"/>
      <c r="AA157" s="98"/>
      <c r="AB157" s="98"/>
      <c r="AC157" s="97"/>
      <c r="AD157" s="97"/>
    </row>
    <row r="158" spans="1:30" s="93" customFormat="1" ht="15.75">
      <c r="A158" s="103" t="s">
        <v>276</v>
      </c>
      <c r="B158" s="103" t="s">
        <v>407</v>
      </c>
      <c r="C158" s="171">
        <v>1</v>
      </c>
      <c r="D158" s="268"/>
      <c r="E158" s="270"/>
      <c r="F158" s="89">
        <v>1</v>
      </c>
      <c r="G158" s="310"/>
      <c r="H158" s="89"/>
      <c r="I158" s="89"/>
      <c r="J158" s="264"/>
      <c r="K158" s="270">
        <f t="shared" si="21"/>
        <v>0</v>
      </c>
      <c r="L158" s="90">
        <f t="shared" si="22"/>
        <v>1</v>
      </c>
      <c r="M158" s="100">
        <v>41935</v>
      </c>
      <c r="N158" s="100">
        <v>41935</v>
      </c>
      <c r="O158" s="100">
        <v>41935</v>
      </c>
      <c r="P158" s="264"/>
      <c r="Q158" s="89"/>
      <c r="R158" s="89"/>
      <c r="S158" s="264"/>
      <c r="T158" s="90">
        <f t="shared" si="18"/>
        <v>1</v>
      </c>
      <c r="U158" s="264"/>
      <c r="V158" s="89"/>
      <c r="W158" s="97"/>
      <c r="Z158" s="97"/>
      <c r="AA158" s="98"/>
      <c r="AB158" s="98"/>
      <c r="AC158" s="97"/>
      <c r="AD158" s="97"/>
    </row>
    <row r="159" spans="1:30" s="93" customFormat="1" ht="15.75">
      <c r="A159" s="103" t="s">
        <v>277</v>
      </c>
      <c r="B159" s="103" t="s">
        <v>408</v>
      </c>
      <c r="C159" s="171">
        <v>2</v>
      </c>
      <c r="D159" s="268"/>
      <c r="E159" s="270"/>
      <c r="F159" s="89">
        <v>1</v>
      </c>
      <c r="G159" s="310"/>
      <c r="H159" s="89"/>
      <c r="I159" s="89"/>
      <c r="J159" s="264"/>
      <c r="K159" s="270">
        <f t="shared" si="21"/>
        <v>0</v>
      </c>
      <c r="L159" s="90">
        <f t="shared" si="22"/>
        <v>2</v>
      </c>
      <c r="M159" s="100">
        <v>27958</v>
      </c>
      <c r="N159" s="100">
        <v>27958</v>
      </c>
      <c r="O159" s="100">
        <v>27958</v>
      </c>
      <c r="P159" s="264"/>
      <c r="Q159" s="89"/>
      <c r="R159" s="89"/>
      <c r="S159" s="264"/>
      <c r="T159" s="90">
        <f t="shared" si="18"/>
        <v>2</v>
      </c>
      <c r="U159" s="264"/>
      <c r="V159" s="89"/>
      <c r="W159" s="97"/>
      <c r="Z159" s="97"/>
      <c r="AA159" s="98"/>
      <c r="AB159" s="98"/>
      <c r="AC159" s="97"/>
      <c r="AD159" s="97"/>
    </row>
    <row r="160" spans="1:30" s="93" customFormat="1" ht="15.75">
      <c r="A160" s="103" t="s">
        <v>277</v>
      </c>
      <c r="B160" s="103" t="s">
        <v>409</v>
      </c>
      <c r="C160" s="171">
        <v>1</v>
      </c>
      <c r="D160" s="268"/>
      <c r="E160" s="270"/>
      <c r="F160" s="89">
        <v>2</v>
      </c>
      <c r="G160" s="310"/>
      <c r="H160" s="89"/>
      <c r="I160" s="89"/>
      <c r="J160" s="264"/>
      <c r="K160" s="270">
        <f t="shared" si="21"/>
        <v>0</v>
      </c>
      <c r="L160" s="90">
        <f t="shared" si="22"/>
        <v>1</v>
      </c>
      <c r="M160" s="100">
        <v>31452</v>
      </c>
      <c r="N160" s="100">
        <v>31452</v>
      </c>
      <c r="O160" s="100">
        <v>31452</v>
      </c>
      <c r="P160" s="264"/>
      <c r="Q160" s="89"/>
      <c r="R160" s="89"/>
      <c r="S160" s="264"/>
      <c r="T160" s="90">
        <f t="shared" si="18"/>
        <v>1</v>
      </c>
      <c r="U160" s="264"/>
      <c r="V160" s="89"/>
      <c r="W160" s="97"/>
      <c r="Z160" s="97"/>
      <c r="AA160" s="98"/>
      <c r="AB160" s="98"/>
      <c r="AC160" s="97"/>
      <c r="AD160" s="97"/>
    </row>
    <row r="161" spans="1:30" s="93" customFormat="1" ht="15.75">
      <c r="A161" s="103" t="s">
        <v>277</v>
      </c>
      <c r="B161" s="103" t="s">
        <v>410</v>
      </c>
      <c r="C161" s="171">
        <v>4</v>
      </c>
      <c r="D161" s="268"/>
      <c r="E161" s="270"/>
      <c r="F161" s="89">
        <v>4</v>
      </c>
      <c r="G161" s="310"/>
      <c r="H161" s="89"/>
      <c r="I161" s="89"/>
      <c r="J161" s="264"/>
      <c r="K161" s="270">
        <f t="shared" si="21"/>
        <v>0</v>
      </c>
      <c r="L161" s="90">
        <f t="shared" si="22"/>
        <v>4</v>
      </c>
      <c r="M161" s="100">
        <v>34946</v>
      </c>
      <c r="N161" s="100">
        <v>34946</v>
      </c>
      <c r="O161" s="100">
        <v>34946</v>
      </c>
      <c r="P161" s="264"/>
      <c r="Q161" s="89"/>
      <c r="R161" s="89"/>
      <c r="S161" s="264"/>
      <c r="T161" s="90">
        <f t="shared" si="18"/>
        <v>4</v>
      </c>
      <c r="U161" s="264"/>
      <c r="V161" s="89"/>
      <c r="W161" s="97"/>
      <c r="Z161" s="97"/>
      <c r="AA161" s="98"/>
      <c r="AB161" s="98"/>
      <c r="AC161" s="97"/>
      <c r="AD161" s="97"/>
    </row>
    <row r="162" spans="1:30" s="93" customFormat="1" ht="15.75">
      <c r="A162" s="103" t="s">
        <v>278</v>
      </c>
      <c r="B162" s="103" t="s">
        <v>411</v>
      </c>
      <c r="C162" s="171">
        <v>2</v>
      </c>
      <c r="D162" s="268"/>
      <c r="E162" s="270"/>
      <c r="F162" s="89">
        <v>2</v>
      </c>
      <c r="G162" s="310"/>
      <c r="H162" s="89"/>
      <c r="I162" s="89"/>
      <c r="J162" s="264"/>
      <c r="K162" s="270">
        <f t="shared" si="21"/>
        <v>0</v>
      </c>
      <c r="L162" s="90">
        <f t="shared" si="22"/>
        <v>2</v>
      </c>
      <c r="M162" s="100">
        <v>27958</v>
      </c>
      <c r="N162" s="100">
        <v>27958</v>
      </c>
      <c r="O162" s="100">
        <v>27958</v>
      </c>
      <c r="P162" s="264"/>
      <c r="Q162" s="89"/>
      <c r="R162" s="89"/>
      <c r="S162" s="264"/>
      <c r="T162" s="90">
        <f t="shared" si="18"/>
        <v>2</v>
      </c>
      <c r="U162" s="264"/>
      <c r="V162" s="89"/>
      <c r="W162" s="97"/>
      <c r="Z162" s="97"/>
      <c r="AA162" s="98"/>
      <c r="AB162" s="98"/>
      <c r="AC162" s="97"/>
      <c r="AD162" s="97"/>
    </row>
    <row r="163" spans="1:30" s="93" customFormat="1" ht="15.75">
      <c r="A163" s="103" t="s">
        <v>278</v>
      </c>
      <c r="B163" s="103" t="s">
        <v>412</v>
      </c>
      <c r="C163" s="171">
        <v>1</v>
      </c>
      <c r="D163" s="268"/>
      <c r="E163" s="270"/>
      <c r="F163" s="89">
        <v>1</v>
      </c>
      <c r="G163" s="310"/>
      <c r="H163" s="89"/>
      <c r="I163" s="89"/>
      <c r="J163" s="264"/>
      <c r="K163" s="270">
        <f t="shared" si="21"/>
        <v>0</v>
      </c>
      <c r="L163" s="90">
        <f t="shared" si="22"/>
        <v>1</v>
      </c>
      <c r="M163" s="100">
        <v>14050</v>
      </c>
      <c r="N163" s="100">
        <v>14050</v>
      </c>
      <c r="O163" s="100">
        <v>14050</v>
      </c>
      <c r="P163" s="264"/>
      <c r="Q163" s="89"/>
      <c r="R163" s="89"/>
      <c r="S163" s="264"/>
      <c r="T163" s="90">
        <f t="shared" si="18"/>
        <v>1</v>
      </c>
      <c r="U163" s="264"/>
      <c r="V163" s="89"/>
      <c r="W163" s="97"/>
      <c r="Z163" s="97"/>
      <c r="AA163" s="98"/>
      <c r="AB163" s="98"/>
      <c r="AC163" s="97"/>
      <c r="AD163" s="97"/>
    </row>
    <row r="164" spans="1:30" s="93" customFormat="1" ht="15.75">
      <c r="A164" s="103" t="s">
        <v>278</v>
      </c>
      <c r="B164" s="103" t="s">
        <v>413</v>
      </c>
      <c r="C164" s="171">
        <v>1</v>
      </c>
      <c r="D164" s="268"/>
      <c r="E164" s="270"/>
      <c r="F164" s="89">
        <v>1</v>
      </c>
      <c r="G164" s="310"/>
      <c r="H164" s="89"/>
      <c r="I164" s="89"/>
      <c r="J164" s="264"/>
      <c r="K164" s="270">
        <f t="shared" si="21"/>
        <v>0</v>
      </c>
      <c r="L164" s="90">
        <f t="shared" si="22"/>
        <v>1</v>
      </c>
      <c r="M164" s="100">
        <v>17364</v>
      </c>
      <c r="N164" s="100">
        <v>17364</v>
      </c>
      <c r="O164" s="100">
        <v>17364</v>
      </c>
      <c r="P164" s="264"/>
      <c r="Q164" s="89"/>
      <c r="R164" s="89"/>
      <c r="S164" s="264"/>
      <c r="T164" s="90">
        <f t="shared" si="18"/>
        <v>1</v>
      </c>
      <c r="U164" s="264"/>
      <c r="V164" s="89"/>
      <c r="W164" s="97"/>
      <c r="Z164" s="97"/>
      <c r="AA164" s="98"/>
      <c r="AB164" s="98"/>
      <c r="AC164" s="97"/>
      <c r="AD164" s="97"/>
    </row>
    <row r="165" spans="1:30" s="93" customFormat="1" ht="70.900000000000006" customHeight="1">
      <c r="A165" s="103" t="s">
        <v>278</v>
      </c>
      <c r="B165" s="103" t="s">
        <v>566</v>
      </c>
      <c r="C165" s="171">
        <v>0</v>
      </c>
      <c r="D165" s="268"/>
      <c r="E165" s="270"/>
      <c r="F165" s="89"/>
      <c r="G165" s="310"/>
      <c r="H165" s="89"/>
      <c r="I165" s="89"/>
      <c r="J165" s="264"/>
      <c r="K165" s="270"/>
      <c r="L165" s="90">
        <f t="shared" si="22"/>
        <v>0</v>
      </c>
      <c r="M165" s="100"/>
      <c r="N165" s="100"/>
      <c r="O165" s="100"/>
      <c r="P165" s="264"/>
      <c r="Q165" s="89">
        <v>1</v>
      </c>
      <c r="R165" s="89">
        <v>15000</v>
      </c>
      <c r="S165" s="264"/>
      <c r="T165" s="90">
        <f t="shared" si="18"/>
        <v>1</v>
      </c>
      <c r="U165" s="264"/>
      <c r="V165" s="165" t="s">
        <v>567</v>
      </c>
      <c r="W165" s="97"/>
      <c r="Z165" s="97"/>
      <c r="AA165" s="98"/>
      <c r="AB165" s="98"/>
      <c r="AC165" s="97"/>
      <c r="AD165" s="97"/>
    </row>
    <row r="166" spans="1:30" s="93" customFormat="1" ht="15.75">
      <c r="A166" s="103" t="s">
        <v>280</v>
      </c>
      <c r="B166" s="103" t="s">
        <v>414</v>
      </c>
      <c r="C166" s="171">
        <v>1</v>
      </c>
      <c r="D166" s="268"/>
      <c r="E166" s="271"/>
      <c r="F166" s="89">
        <v>1</v>
      </c>
      <c r="G166" s="310"/>
      <c r="H166" s="89"/>
      <c r="I166" s="89"/>
      <c r="J166" s="264"/>
      <c r="K166" s="270">
        <f t="shared" si="21"/>
        <v>0</v>
      </c>
      <c r="L166" s="90">
        <f t="shared" si="22"/>
        <v>1</v>
      </c>
      <c r="M166" s="100">
        <v>13948</v>
      </c>
      <c r="N166" s="100">
        <v>13948</v>
      </c>
      <c r="O166" s="100">
        <v>13948</v>
      </c>
      <c r="P166" s="264"/>
      <c r="Q166" s="89"/>
      <c r="R166" s="89"/>
      <c r="S166" s="264"/>
      <c r="T166" s="90">
        <f t="shared" si="18"/>
        <v>1</v>
      </c>
      <c r="U166" s="267"/>
      <c r="V166" s="89"/>
      <c r="W166" s="97"/>
      <c r="Z166" s="97"/>
      <c r="AA166" s="98"/>
      <c r="AB166" s="98"/>
      <c r="AC166" s="97"/>
      <c r="AD166" s="97"/>
    </row>
    <row r="167" spans="1:30" s="93" customFormat="1" ht="15.75">
      <c r="A167" s="103" t="s">
        <v>321</v>
      </c>
      <c r="B167" s="103" t="s">
        <v>363</v>
      </c>
      <c r="C167" s="171" t="s">
        <v>381</v>
      </c>
      <c r="D167" s="141">
        <v>81.33</v>
      </c>
      <c r="E167" s="152">
        <v>81.33</v>
      </c>
      <c r="F167" s="89"/>
      <c r="G167" s="310"/>
      <c r="H167" s="89"/>
      <c r="I167" s="89"/>
      <c r="J167" s="138"/>
      <c r="K167" s="152">
        <f t="shared" si="21"/>
        <v>87.836399999999998</v>
      </c>
      <c r="L167" s="90" t="e">
        <f t="shared" si="22"/>
        <v>#VALUE!</v>
      </c>
      <c r="M167" s="100">
        <v>13230</v>
      </c>
      <c r="N167" s="100">
        <v>13230</v>
      </c>
      <c r="O167" s="100">
        <v>13230</v>
      </c>
      <c r="P167" s="138">
        <v>81.33</v>
      </c>
      <c r="Q167" s="89"/>
      <c r="R167" s="89"/>
      <c r="S167" s="138"/>
      <c r="T167" s="90" t="e">
        <f t="shared" si="18"/>
        <v>#VALUE!</v>
      </c>
      <c r="U167" s="138">
        <f t="shared" ref="U167:U210" si="23">P167+S167</f>
        <v>81.33</v>
      </c>
      <c r="V167" s="89"/>
      <c r="W167" s="97"/>
      <c r="Z167" s="97"/>
      <c r="AA167" s="98"/>
      <c r="AB167" s="98"/>
      <c r="AC167" s="97"/>
      <c r="AD167" s="97"/>
    </row>
    <row r="168" spans="1:30" s="93" customFormat="1" ht="15.75">
      <c r="A168" s="103" t="s">
        <v>279</v>
      </c>
      <c r="B168" s="103" t="s">
        <v>362</v>
      </c>
      <c r="C168" s="171" t="s">
        <v>381</v>
      </c>
      <c r="D168" s="141">
        <v>15.71</v>
      </c>
      <c r="E168" s="152">
        <v>15.71</v>
      </c>
      <c r="F168" s="89"/>
      <c r="G168" s="310"/>
      <c r="H168" s="89"/>
      <c r="I168" s="89"/>
      <c r="J168" s="138"/>
      <c r="K168" s="152">
        <f t="shared" si="21"/>
        <v>16.966799999999999</v>
      </c>
      <c r="L168" s="90" t="e">
        <f t="shared" si="22"/>
        <v>#VALUE!</v>
      </c>
      <c r="M168" s="100">
        <v>9359</v>
      </c>
      <c r="N168" s="100">
        <v>9359</v>
      </c>
      <c r="O168" s="100">
        <v>9359</v>
      </c>
      <c r="P168" s="138">
        <v>15.71</v>
      </c>
      <c r="Q168" s="89"/>
      <c r="R168" s="89"/>
      <c r="S168" s="138"/>
      <c r="T168" s="90" t="e">
        <f t="shared" si="18"/>
        <v>#VALUE!</v>
      </c>
      <c r="U168" s="138">
        <f t="shared" si="23"/>
        <v>15.71</v>
      </c>
      <c r="V168" s="89"/>
      <c r="W168" s="97"/>
      <c r="Z168" s="97"/>
      <c r="AA168" s="98"/>
      <c r="AB168" s="98"/>
      <c r="AC168" s="97"/>
      <c r="AD168" s="97"/>
    </row>
    <row r="169" spans="1:30" s="93" customFormat="1" ht="15.75">
      <c r="A169" s="103" t="s">
        <v>280</v>
      </c>
      <c r="B169" s="103" t="s">
        <v>415</v>
      </c>
      <c r="C169" s="171" t="s">
        <v>381</v>
      </c>
      <c r="D169" s="141">
        <v>7.66</v>
      </c>
      <c r="E169" s="152">
        <v>7.66</v>
      </c>
      <c r="F169" s="89"/>
      <c r="G169" s="310"/>
      <c r="H169" s="89"/>
      <c r="I169" s="89"/>
      <c r="J169" s="138"/>
      <c r="K169" s="152">
        <f t="shared" si="21"/>
        <v>8.2728000000000002</v>
      </c>
      <c r="L169" s="90" t="e">
        <f t="shared" si="22"/>
        <v>#VALUE!</v>
      </c>
      <c r="M169" s="100">
        <v>12128</v>
      </c>
      <c r="N169" s="100">
        <v>12128</v>
      </c>
      <c r="O169" s="100">
        <v>12128</v>
      </c>
      <c r="P169" s="138">
        <v>7.66</v>
      </c>
      <c r="Q169" s="89"/>
      <c r="R169" s="89"/>
      <c r="S169" s="138"/>
      <c r="T169" s="90" t="e">
        <f t="shared" si="18"/>
        <v>#VALUE!</v>
      </c>
      <c r="U169" s="138">
        <f t="shared" si="23"/>
        <v>7.66</v>
      </c>
      <c r="V169" s="89"/>
      <c r="W169" s="97"/>
      <c r="Z169" s="97"/>
      <c r="AA169" s="98"/>
      <c r="AB169" s="98"/>
      <c r="AC169" s="97"/>
      <c r="AD169" s="97"/>
    </row>
    <row r="170" spans="1:30" s="93" customFormat="1" ht="15.75">
      <c r="A170" s="103" t="s">
        <v>281</v>
      </c>
      <c r="B170" s="103" t="s">
        <v>416</v>
      </c>
      <c r="C170" s="171">
        <v>1</v>
      </c>
      <c r="D170" s="265">
        <f>202.35-D201-D204-D205</f>
        <v>186.22</v>
      </c>
      <c r="E170" s="269">
        <v>191.07</v>
      </c>
      <c r="F170" s="89"/>
      <c r="G170" s="278"/>
      <c r="H170" s="89"/>
      <c r="I170" s="89"/>
      <c r="J170" s="263"/>
      <c r="K170" s="269">
        <f t="shared" si="21"/>
        <v>206.35559999999998</v>
      </c>
      <c r="L170" s="90">
        <f t="shared" si="22"/>
        <v>1</v>
      </c>
      <c r="M170" s="186">
        <v>48620</v>
      </c>
      <c r="N170" s="186">
        <v>48620</v>
      </c>
      <c r="O170" s="186">
        <v>48620</v>
      </c>
      <c r="P170" s="263">
        <v>186.22</v>
      </c>
      <c r="Q170" s="89"/>
      <c r="R170" s="89"/>
      <c r="S170" s="263">
        <v>9</v>
      </c>
      <c r="T170" s="90">
        <f t="shared" si="18"/>
        <v>1</v>
      </c>
      <c r="U170" s="279">
        <f>P170+S170+P201+P204+P205+S201+S204+S205</f>
        <v>216.79999999999998</v>
      </c>
      <c r="V170" s="89"/>
      <c r="W170" s="97"/>
      <c r="Z170" s="97"/>
      <c r="AA170" s="98"/>
      <c r="AB170" s="98"/>
      <c r="AC170" s="97"/>
      <c r="AD170" s="97"/>
    </row>
    <row r="171" spans="1:30" s="93" customFormat="1" ht="15.75">
      <c r="A171" s="103" t="s">
        <v>281</v>
      </c>
      <c r="B171" s="103" t="s">
        <v>417</v>
      </c>
      <c r="C171" s="171">
        <v>1</v>
      </c>
      <c r="D171" s="268"/>
      <c r="E171" s="270"/>
      <c r="F171" s="89">
        <v>1</v>
      </c>
      <c r="G171" s="278"/>
      <c r="H171" s="89"/>
      <c r="I171" s="89"/>
      <c r="J171" s="264"/>
      <c r="K171" s="270">
        <f t="shared" si="21"/>
        <v>0</v>
      </c>
      <c r="L171" s="90">
        <f t="shared" si="22"/>
        <v>1</v>
      </c>
      <c r="M171" s="186">
        <v>26625</v>
      </c>
      <c r="N171" s="186">
        <v>26625</v>
      </c>
      <c r="O171" s="186">
        <v>26625</v>
      </c>
      <c r="P171" s="264"/>
      <c r="Q171" s="89"/>
      <c r="R171" s="89"/>
      <c r="S171" s="264"/>
      <c r="T171" s="90">
        <f t="shared" si="18"/>
        <v>1</v>
      </c>
      <c r="U171" s="279">
        <f t="shared" si="23"/>
        <v>0</v>
      </c>
      <c r="V171" s="89"/>
      <c r="W171" s="97"/>
      <c r="Z171" s="97"/>
      <c r="AA171" s="98"/>
      <c r="AB171" s="98"/>
      <c r="AC171" s="97"/>
      <c r="AD171" s="97"/>
    </row>
    <row r="172" spans="1:30" s="93" customFormat="1" ht="15.75">
      <c r="A172" s="103" t="s">
        <v>281</v>
      </c>
      <c r="B172" s="103" t="s">
        <v>418</v>
      </c>
      <c r="C172" s="171">
        <v>1</v>
      </c>
      <c r="D172" s="268"/>
      <c r="E172" s="270"/>
      <c r="F172" s="89">
        <v>1</v>
      </c>
      <c r="G172" s="278"/>
      <c r="H172" s="89"/>
      <c r="I172" s="89"/>
      <c r="J172" s="264"/>
      <c r="K172" s="270">
        <f t="shared" si="21"/>
        <v>0</v>
      </c>
      <c r="L172" s="90">
        <f t="shared" si="22"/>
        <v>1</v>
      </c>
      <c r="M172" s="186">
        <v>52093</v>
      </c>
      <c r="N172" s="186">
        <v>52093</v>
      </c>
      <c r="O172" s="186">
        <v>52093</v>
      </c>
      <c r="P172" s="264"/>
      <c r="Q172" s="89"/>
      <c r="R172" s="89"/>
      <c r="S172" s="264"/>
      <c r="T172" s="90">
        <f t="shared" si="18"/>
        <v>1</v>
      </c>
      <c r="U172" s="279">
        <f t="shared" si="23"/>
        <v>0</v>
      </c>
      <c r="V172" s="89"/>
      <c r="W172" s="97"/>
      <c r="Z172" s="97"/>
      <c r="AA172" s="98"/>
      <c r="AB172" s="98"/>
      <c r="AC172" s="97"/>
      <c r="AD172" s="97"/>
    </row>
    <row r="173" spans="1:30" s="93" customFormat="1" ht="15.75">
      <c r="A173" s="103" t="s">
        <v>281</v>
      </c>
      <c r="B173" s="103" t="s">
        <v>419</v>
      </c>
      <c r="C173" s="171">
        <v>1</v>
      </c>
      <c r="D173" s="268"/>
      <c r="E173" s="270"/>
      <c r="F173" s="89">
        <v>1</v>
      </c>
      <c r="G173" s="278"/>
      <c r="H173" s="89"/>
      <c r="I173" s="89"/>
      <c r="J173" s="264"/>
      <c r="K173" s="270">
        <f t="shared" si="21"/>
        <v>0</v>
      </c>
      <c r="L173" s="90">
        <f t="shared" si="22"/>
        <v>1</v>
      </c>
      <c r="M173" s="186">
        <v>48620</v>
      </c>
      <c r="N173" s="186">
        <v>48620</v>
      </c>
      <c r="O173" s="186">
        <v>48620</v>
      </c>
      <c r="P173" s="264"/>
      <c r="Q173" s="89"/>
      <c r="R173" s="89"/>
      <c r="S173" s="264"/>
      <c r="T173" s="90">
        <f t="shared" si="18"/>
        <v>1</v>
      </c>
      <c r="U173" s="279">
        <f t="shared" si="23"/>
        <v>0</v>
      </c>
      <c r="V173" s="89"/>
      <c r="W173" s="97"/>
      <c r="Z173" s="97"/>
      <c r="AA173" s="98"/>
      <c r="AB173" s="98"/>
      <c r="AC173" s="97"/>
      <c r="AD173" s="97"/>
    </row>
    <row r="174" spans="1:30" s="93" customFormat="1" ht="15.75">
      <c r="A174" s="103" t="s">
        <v>281</v>
      </c>
      <c r="B174" s="103" t="s">
        <v>420</v>
      </c>
      <c r="C174" s="171">
        <v>3</v>
      </c>
      <c r="D174" s="268"/>
      <c r="E174" s="270"/>
      <c r="F174" s="89"/>
      <c r="G174" s="278"/>
      <c r="H174" s="89"/>
      <c r="I174" s="89"/>
      <c r="J174" s="264"/>
      <c r="K174" s="270">
        <f t="shared" si="21"/>
        <v>0</v>
      </c>
      <c r="L174" s="90">
        <f t="shared" si="22"/>
        <v>3</v>
      </c>
      <c r="M174" s="186">
        <v>60775</v>
      </c>
      <c r="N174" s="186">
        <v>60775</v>
      </c>
      <c r="O174" s="186">
        <v>60775</v>
      </c>
      <c r="P174" s="264"/>
      <c r="Q174" s="89"/>
      <c r="R174" s="89"/>
      <c r="S174" s="264"/>
      <c r="T174" s="90">
        <f t="shared" si="18"/>
        <v>3</v>
      </c>
      <c r="U174" s="279">
        <f t="shared" si="23"/>
        <v>0</v>
      </c>
      <c r="V174" s="89"/>
      <c r="W174" s="97"/>
      <c r="Z174" s="97"/>
      <c r="AA174" s="98"/>
      <c r="AB174" s="98"/>
      <c r="AC174" s="97"/>
      <c r="AD174" s="97"/>
    </row>
    <row r="175" spans="1:30" s="93" customFormat="1" ht="15.75">
      <c r="A175" s="103" t="s">
        <v>281</v>
      </c>
      <c r="B175" s="103" t="s">
        <v>421</v>
      </c>
      <c r="C175" s="171">
        <v>1</v>
      </c>
      <c r="D175" s="268"/>
      <c r="E175" s="270"/>
      <c r="F175" s="89">
        <v>1</v>
      </c>
      <c r="G175" s="278"/>
      <c r="H175" s="89"/>
      <c r="I175" s="89"/>
      <c r="J175" s="264"/>
      <c r="K175" s="270">
        <f t="shared" si="21"/>
        <v>0</v>
      </c>
      <c r="L175" s="90">
        <f t="shared" si="22"/>
        <v>1</v>
      </c>
      <c r="M175" s="186">
        <v>38202</v>
      </c>
      <c r="N175" s="186">
        <v>38202</v>
      </c>
      <c r="O175" s="186">
        <v>38202</v>
      </c>
      <c r="P175" s="264"/>
      <c r="Q175" s="89"/>
      <c r="R175" s="89"/>
      <c r="S175" s="264"/>
      <c r="T175" s="90">
        <f t="shared" si="18"/>
        <v>1</v>
      </c>
      <c r="U175" s="279">
        <f t="shared" si="23"/>
        <v>0</v>
      </c>
      <c r="V175" s="89"/>
      <c r="W175" s="97"/>
      <c r="Z175" s="97"/>
      <c r="AA175" s="98"/>
      <c r="AB175" s="98"/>
      <c r="AC175" s="97"/>
      <c r="AD175" s="97"/>
    </row>
    <row r="176" spans="1:30" s="93" customFormat="1" ht="15.75">
      <c r="A176" s="103" t="s">
        <v>281</v>
      </c>
      <c r="B176" s="103" t="s">
        <v>422</v>
      </c>
      <c r="C176" s="171">
        <v>1</v>
      </c>
      <c r="D176" s="268"/>
      <c r="E176" s="270"/>
      <c r="F176" s="89">
        <v>1</v>
      </c>
      <c r="G176" s="278"/>
      <c r="H176" s="89"/>
      <c r="I176" s="89"/>
      <c r="J176" s="264"/>
      <c r="K176" s="270">
        <f t="shared" si="21"/>
        <v>0</v>
      </c>
      <c r="L176" s="90">
        <f t="shared" si="22"/>
        <v>1</v>
      </c>
      <c r="M176" s="186">
        <v>54699</v>
      </c>
      <c r="N176" s="186">
        <v>54699</v>
      </c>
      <c r="O176" s="186">
        <v>54699</v>
      </c>
      <c r="P176" s="264"/>
      <c r="Q176" s="89"/>
      <c r="R176" s="89"/>
      <c r="S176" s="264"/>
      <c r="T176" s="90">
        <f t="shared" si="18"/>
        <v>1</v>
      </c>
      <c r="U176" s="279">
        <f t="shared" si="23"/>
        <v>0</v>
      </c>
      <c r="V176" s="89"/>
      <c r="W176" s="97"/>
      <c r="Z176" s="97"/>
      <c r="AA176" s="98"/>
      <c r="AB176" s="98"/>
      <c r="AC176" s="97"/>
      <c r="AD176" s="97"/>
    </row>
    <row r="177" spans="1:30" s="93" customFormat="1" ht="15.75">
      <c r="A177" s="103" t="s">
        <v>281</v>
      </c>
      <c r="B177" s="103" t="s">
        <v>423</v>
      </c>
      <c r="C177" s="171">
        <v>1</v>
      </c>
      <c r="D177" s="268"/>
      <c r="E177" s="270"/>
      <c r="F177" s="89">
        <v>1</v>
      </c>
      <c r="G177" s="278"/>
      <c r="H177" s="89"/>
      <c r="I177" s="89"/>
      <c r="J177" s="264"/>
      <c r="K177" s="270">
        <f t="shared" si="21"/>
        <v>0</v>
      </c>
      <c r="L177" s="90">
        <f t="shared" si="22"/>
        <v>1</v>
      </c>
      <c r="M177" s="186">
        <v>27783</v>
      </c>
      <c r="N177" s="186">
        <v>27783</v>
      </c>
      <c r="O177" s="186">
        <v>27783</v>
      </c>
      <c r="P177" s="264"/>
      <c r="Q177" s="89"/>
      <c r="R177" s="89"/>
      <c r="S177" s="264"/>
      <c r="T177" s="90">
        <f t="shared" si="18"/>
        <v>1</v>
      </c>
      <c r="U177" s="279">
        <f t="shared" si="23"/>
        <v>0</v>
      </c>
      <c r="V177" s="89"/>
      <c r="W177" s="97"/>
      <c r="Z177" s="97"/>
      <c r="AA177" s="98"/>
      <c r="AB177" s="98"/>
      <c r="AC177" s="97"/>
      <c r="AD177" s="97"/>
    </row>
    <row r="178" spans="1:30" s="93" customFormat="1" ht="15.75">
      <c r="A178" s="103" t="s">
        <v>281</v>
      </c>
      <c r="B178" s="103" t="s">
        <v>424</v>
      </c>
      <c r="C178" s="171">
        <v>1</v>
      </c>
      <c r="D178" s="268"/>
      <c r="E178" s="270"/>
      <c r="F178" s="89">
        <v>1</v>
      </c>
      <c r="G178" s="278"/>
      <c r="H178" s="89"/>
      <c r="I178" s="89"/>
      <c r="J178" s="264"/>
      <c r="K178" s="270">
        <f t="shared" si="21"/>
        <v>0</v>
      </c>
      <c r="L178" s="90">
        <f t="shared" si="22"/>
        <v>1</v>
      </c>
      <c r="M178" s="186">
        <v>51051</v>
      </c>
      <c r="N178" s="186">
        <v>51051</v>
      </c>
      <c r="O178" s="186">
        <v>51051</v>
      </c>
      <c r="P178" s="264"/>
      <c r="Q178" s="89"/>
      <c r="R178" s="89"/>
      <c r="S178" s="264"/>
      <c r="T178" s="90">
        <f t="shared" si="18"/>
        <v>1</v>
      </c>
      <c r="U178" s="279">
        <f t="shared" si="23"/>
        <v>0</v>
      </c>
      <c r="V178" s="89"/>
      <c r="W178" s="97"/>
      <c r="Z178" s="97"/>
      <c r="AA178" s="98"/>
      <c r="AB178" s="98"/>
      <c r="AC178" s="97"/>
      <c r="AD178" s="97"/>
    </row>
    <row r="179" spans="1:30" s="93" customFormat="1" ht="15.75">
      <c r="A179" s="103" t="s">
        <v>281</v>
      </c>
      <c r="B179" s="103" t="s">
        <v>425</v>
      </c>
      <c r="C179" s="171">
        <v>1</v>
      </c>
      <c r="D179" s="268"/>
      <c r="E179" s="270"/>
      <c r="F179" s="89">
        <v>1</v>
      </c>
      <c r="G179" s="278"/>
      <c r="H179" s="89"/>
      <c r="I179" s="89"/>
      <c r="J179" s="264"/>
      <c r="K179" s="270">
        <f t="shared" si="21"/>
        <v>0</v>
      </c>
      <c r="L179" s="90">
        <f t="shared" si="22"/>
        <v>1</v>
      </c>
      <c r="M179" s="186">
        <v>54699</v>
      </c>
      <c r="N179" s="186">
        <v>54699</v>
      </c>
      <c r="O179" s="186">
        <v>54699</v>
      </c>
      <c r="P179" s="264"/>
      <c r="Q179" s="89"/>
      <c r="R179" s="89"/>
      <c r="S179" s="264"/>
      <c r="T179" s="90">
        <f t="shared" si="18"/>
        <v>1</v>
      </c>
      <c r="U179" s="279">
        <f t="shared" si="23"/>
        <v>0</v>
      </c>
      <c r="V179" s="89"/>
      <c r="W179" s="97"/>
      <c r="Z179" s="97"/>
      <c r="AA179" s="98"/>
      <c r="AB179" s="98"/>
      <c r="AC179" s="97"/>
      <c r="AD179" s="97"/>
    </row>
    <row r="180" spans="1:30" s="93" customFormat="1" ht="15.75">
      <c r="A180" s="103" t="s">
        <v>281</v>
      </c>
      <c r="B180" s="103" t="s">
        <v>426</v>
      </c>
      <c r="C180" s="171">
        <v>1</v>
      </c>
      <c r="D180" s="268"/>
      <c r="E180" s="270"/>
      <c r="F180" s="89"/>
      <c r="G180" s="278"/>
      <c r="H180" s="89"/>
      <c r="I180" s="89"/>
      <c r="J180" s="264"/>
      <c r="K180" s="270">
        <f t="shared" si="21"/>
        <v>0</v>
      </c>
      <c r="L180" s="90">
        <f t="shared" si="22"/>
        <v>1</v>
      </c>
      <c r="M180" s="186">
        <v>54699</v>
      </c>
      <c r="N180" s="186">
        <v>54699</v>
      </c>
      <c r="O180" s="186">
        <v>54699</v>
      </c>
      <c r="P180" s="264"/>
      <c r="Q180" s="89"/>
      <c r="R180" s="89"/>
      <c r="S180" s="264"/>
      <c r="T180" s="90">
        <f t="shared" si="18"/>
        <v>1</v>
      </c>
      <c r="U180" s="279">
        <f t="shared" si="23"/>
        <v>0</v>
      </c>
      <c r="V180" s="89"/>
      <c r="W180" s="97"/>
      <c r="Z180" s="97"/>
      <c r="AA180" s="98"/>
      <c r="AB180" s="98"/>
      <c r="AC180" s="97"/>
      <c r="AD180" s="97"/>
    </row>
    <row r="181" spans="1:30" s="93" customFormat="1" ht="15.75">
      <c r="A181" s="103" t="s">
        <v>281</v>
      </c>
      <c r="B181" s="103" t="s">
        <v>427</v>
      </c>
      <c r="C181" s="171">
        <v>1</v>
      </c>
      <c r="D181" s="268"/>
      <c r="E181" s="270"/>
      <c r="F181" s="89"/>
      <c r="G181" s="278"/>
      <c r="H181" s="89"/>
      <c r="I181" s="89"/>
      <c r="J181" s="264"/>
      <c r="K181" s="270">
        <f t="shared" si="21"/>
        <v>0</v>
      </c>
      <c r="L181" s="90">
        <f t="shared" si="22"/>
        <v>1</v>
      </c>
      <c r="M181" s="186">
        <v>42543</v>
      </c>
      <c r="N181" s="186">
        <v>42543</v>
      </c>
      <c r="O181" s="186">
        <v>42543</v>
      </c>
      <c r="P181" s="264"/>
      <c r="Q181" s="89"/>
      <c r="R181" s="89"/>
      <c r="S181" s="264"/>
      <c r="T181" s="90">
        <f t="shared" si="18"/>
        <v>1</v>
      </c>
      <c r="U181" s="279">
        <f t="shared" si="23"/>
        <v>0</v>
      </c>
      <c r="V181" s="89"/>
      <c r="W181" s="97"/>
      <c r="Z181" s="97"/>
      <c r="AA181" s="98"/>
      <c r="AB181" s="98"/>
      <c r="AC181" s="97"/>
      <c r="AD181" s="97"/>
    </row>
    <row r="182" spans="1:30" s="93" customFormat="1" ht="15.75">
      <c r="A182" s="103" t="s">
        <v>281</v>
      </c>
      <c r="B182" s="103" t="s">
        <v>428</v>
      </c>
      <c r="C182" s="171">
        <v>1</v>
      </c>
      <c r="D182" s="268"/>
      <c r="E182" s="270"/>
      <c r="F182" s="89">
        <v>1</v>
      </c>
      <c r="G182" s="278"/>
      <c r="H182" s="89"/>
      <c r="I182" s="89"/>
      <c r="J182" s="264"/>
      <c r="K182" s="270">
        <f t="shared" si="21"/>
        <v>0</v>
      </c>
      <c r="L182" s="90">
        <f t="shared" si="22"/>
        <v>1</v>
      </c>
      <c r="M182" s="186">
        <v>55566</v>
      </c>
      <c r="N182" s="186">
        <v>55566</v>
      </c>
      <c r="O182" s="186">
        <v>55566</v>
      </c>
      <c r="P182" s="264"/>
      <c r="Q182" s="89"/>
      <c r="R182" s="89"/>
      <c r="S182" s="264"/>
      <c r="T182" s="90">
        <f t="shared" si="18"/>
        <v>1</v>
      </c>
      <c r="U182" s="279">
        <f t="shared" si="23"/>
        <v>0</v>
      </c>
      <c r="V182" s="89"/>
      <c r="W182" s="97"/>
      <c r="Z182" s="97"/>
      <c r="AA182" s="98"/>
      <c r="AB182" s="98"/>
      <c r="AC182" s="97"/>
      <c r="AD182" s="97"/>
    </row>
    <row r="183" spans="1:30" s="93" customFormat="1" ht="15.75">
      <c r="A183" s="103" t="s">
        <v>281</v>
      </c>
      <c r="B183" s="103" t="s">
        <v>429</v>
      </c>
      <c r="C183" s="171">
        <v>1</v>
      </c>
      <c r="D183" s="268"/>
      <c r="E183" s="270"/>
      <c r="F183" s="89">
        <v>1</v>
      </c>
      <c r="G183" s="278"/>
      <c r="H183" s="89"/>
      <c r="I183" s="89"/>
      <c r="J183" s="264"/>
      <c r="K183" s="270">
        <f t="shared" si="21"/>
        <v>0</v>
      </c>
      <c r="L183" s="90">
        <f t="shared" si="22"/>
        <v>1</v>
      </c>
      <c r="M183" s="186">
        <v>51051</v>
      </c>
      <c r="N183" s="186">
        <v>51051</v>
      </c>
      <c r="O183" s="186">
        <v>51051</v>
      </c>
      <c r="P183" s="264"/>
      <c r="Q183" s="89"/>
      <c r="R183" s="89"/>
      <c r="S183" s="264"/>
      <c r="T183" s="90">
        <f t="shared" si="18"/>
        <v>1</v>
      </c>
      <c r="U183" s="279">
        <f t="shared" si="23"/>
        <v>0</v>
      </c>
      <c r="V183" s="89"/>
      <c r="W183" s="97"/>
      <c r="Z183" s="97"/>
      <c r="AA183" s="98"/>
      <c r="AB183" s="98"/>
      <c r="AC183" s="97"/>
      <c r="AD183" s="97"/>
    </row>
    <row r="184" spans="1:30" s="93" customFormat="1" ht="45.6" customHeight="1">
      <c r="A184" s="103" t="s">
        <v>281</v>
      </c>
      <c r="B184" s="103" t="s">
        <v>556</v>
      </c>
      <c r="C184" s="171">
        <v>0</v>
      </c>
      <c r="D184" s="268"/>
      <c r="E184" s="270"/>
      <c r="F184" s="89"/>
      <c r="G184" s="278"/>
      <c r="H184" s="89"/>
      <c r="I184" s="89"/>
      <c r="J184" s="264"/>
      <c r="K184" s="270"/>
      <c r="L184" s="90">
        <f t="shared" si="22"/>
        <v>0</v>
      </c>
      <c r="M184" s="186"/>
      <c r="N184" s="186"/>
      <c r="O184" s="186"/>
      <c r="P184" s="264"/>
      <c r="Q184" s="89">
        <v>1</v>
      </c>
      <c r="R184" s="89">
        <v>75000</v>
      </c>
      <c r="S184" s="264"/>
      <c r="T184" s="90">
        <f t="shared" si="18"/>
        <v>1</v>
      </c>
      <c r="U184" s="279"/>
      <c r="V184" s="165" t="s">
        <v>555</v>
      </c>
      <c r="W184" s="97"/>
      <c r="Z184" s="97"/>
      <c r="AA184" s="98"/>
      <c r="AB184" s="98"/>
      <c r="AC184" s="97"/>
      <c r="AD184" s="97"/>
    </row>
    <row r="185" spans="1:30" s="93" customFormat="1" ht="15.75">
      <c r="A185" s="103" t="s">
        <v>282</v>
      </c>
      <c r="B185" s="103" t="s">
        <v>430</v>
      </c>
      <c r="C185" s="171">
        <v>1</v>
      </c>
      <c r="D185" s="268"/>
      <c r="E185" s="270"/>
      <c r="F185" s="89">
        <v>1</v>
      </c>
      <c r="G185" s="278"/>
      <c r="H185" s="89"/>
      <c r="I185" s="89"/>
      <c r="J185" s="264"/>
      <c r="K185" s="270">
        <f t="shared" si="21"/>
        <v>0</v>
      </c>
      <c r="L185" s="90">
        <f t="shared" si="22"/>
        <v>1</v>
      </c>
      <c r="M185" s="186">
        <v>55125</v>
      </c>
      <c r="N185" s="186">
        <v>55125</v>
      </c>
      <c r="O185" s="186">
        <v>55125</v>
      </c>
      <c r="P185" s="264"/>
      <c r="Q185" s="89"/>
      <c r="R185" s="89"/>
      <c r="S185" s="264"/>
      <c r="T185" s="90">
        <f t="shared" si="18"/>
        <v>1</v>
      </c>
      <c r="U185" s="279">
        <f t="shared" si="23"/>
        <v>0</v>
      </c>
      <c r="V185" s="89"/>
      <c r="W185" s="97"/>
      <c r="Z185" s="97"/>
      <c r="AA185" s="98"/>
      <c r="AB185" s="98"/>
      <c r="AC185" s="97"/>
      <c r="AD185" s="97"/>
    </row>
    <row r="186" spans="1:30" s="93" customFormat="1" ht="15.75">
      <c r="A186" s="103" t="s">
        <v>282</v>
      </c>
      <c r="B186" s="103" t="s">
        <v>431</v>
      </c>
      <c r="C186" s="171">
        <v>1</v>
      </c>
      <c r="D186" s="268"/>
      <c r="E186" s="270"/>
      <c r="F186" s="89">
        <v>1</v>
      </c>
      <c r="G186" s="278"/>
      <c r="H186" s="89"/>
      <c r="I186" s="89"/>
      <c r="J186" s="264"/>
      <c r="K186" s="270">
        <f t="shared" si="21"/>
        <v>0</v>
      </c>
      <c r="L186" s="90">
        <f t="shared" si="22"/>
        <v>1</v>
      </c>
      <c r="M186" s="186">
        <v>55125</v>
      </c>
      <c r="N186" s="186">
        <v>55125</v>
      </c>
      <c r="O186" s="186">
        <v>55125</v>
      </c>
      <c r="P186" s="264"/>
      <c r="Q186" s="89"/>
      <c r="R186" s="89"/>
      <c r="S186" s="264"/>
      <c r="T186" s="90">
        <f t="shared" si="18"/>
        <v>1</v>
      </c>
      <c r="U186" s="279">
        <f t="shared" si="23"/>
        <v>0</v>
      </c>
      <c r="V186" s="89"/>
      <c r="W186" s="97"/>
      <c r="Z186" s="97"/>
      <c r="AA186" s="98"/>
      <c r="AB186" s="98"/>
      <c r="AC186" s="97"/>
      <c r="AD186" s="97"/>
    </row>
    <row r="187" spans="1:30" s="93" customFormat="1" ht="15.75">
      <c r="A187" s="103" t="s">
        <v>282</v>
      </c>
      <c r="B187" s="103" t="s">
        <v>432</v>
      </c>
      <c r="C187" s="171">
        <v>1</v>
      </c>
      <c r="D187" s="268"/>
      <c r="E187" s="270"/>
      <c r="F187" s="89">
        <v>1</v>
      </c>
      <c r="G187" s="278"/>
      <c r="H187" s="89"/>
      <c r="I187" s="89"/>
      <c r="J187" s="264"/>
      <c r="K187" s="270">
        <f t="shared" si="21"/>
        <v>0</v>
      </c>
      <c r="L187" s="90">
        <f t="shared" si="22"/>
        <v>1</v>
      </c>
      <c r="M187" s="186">
        <v>55125</v>
      </c>
      <c r="N187" s="186">
        <v>55125</v>
      </c>
      <c r="O187" s="186">
        <v>55125</v>
      </c>
      <c r="P187" s="264"/>
      <c r="Q187" s="89"/>
      <c r="R187" s="89"/>
      <c r="S187" s="264"/>
      <c r="T187" s="90">
        <f t="shared" si="18"/>
        <v>1</v>
      </c>
      <c r="U187" s="279">
        <f t="shared" si="23"/>
        <v>0</v>
      </c>
      <c r="V187" s="89"/>
      <c r="W187" s="97"/>
      <c r="Z187" s="97"/>
      <c r="AA187" s="98"/>
      <c r="AB187" s="98"/>
      <c r="AC187" s="97"/>
      <c r="AD187" s="97"/>
    </row>
    <row r="188" spans="1:30" s="93" customFormat="1" ht="15.75">
      <c r="A188" s="178" t="s">
        <v>283</v>
      </c>
      <c r="B188" s="103" t="s">
        <v>433</v>
      </c>
      <c r="C188" s="171">
        <v>1</v>
      </c>
      <c r="D188" s="268"/>
      <c r="E188" s="270"/>
      <c r="F188" s="89">
        <v>1</v>
      </c>
      <c r="G188" s="278"/>
      <c r="H188" s="89"/>
      <c r="I188" s="89"/>
      <c r="J188" s="264"/>
      <c r="K188" s="270">
        <f t="shared" si="21"/>
        <v>0</v>
      </c>
      <c r="L188" s="90">
        <f t="shared" si="22"/>
        <v>1</v>
      </c>
      <c r="M188" s="186">
        <v>36465</v>
      </c>
      <c r="N188" s="186">
        <v>36465</v>
      </c>
      <c r="O188" s="186">
        <v>36465</v>
      </c>
      <c r="P188" s="264"/>
      <c r="Q188" s="89"/>
      <c r="R188" s="89"/>
      <c r="S188" s="264"/>
      <c r="T188" s="90">
        <f t="shared" si="18"/>
        <v>1</v>
      </c>
      <c r="U188" s="279">
        <f t="shared" si="23"/>
        <v>0</v>
      </c>
      <c r="V188" s="89"/>
      <c r="W188" s="97"/>
      <c r="Z188" s="97"/>
      <c r="AA188" s="98"/>
      <c r="AB188" s="98"/>
      <c r="AC188" s="97"/>
      <c r="AD188" s="97"/>
    </row>
    <row r="189" spans="1:30" s="93" customFormat="1" ht="15.75">
      <c r="A189" s="178" t="s">
        <v>283</v>
      </c>
      <c r="B189" s="103" t="s">
        <v>434</v>
      </c>
      <c r="C189" s="171">
        <v>13</v>
      </c>
      <c r="D189" s="268"/>
      <c r="E189" s="270"/>
      <c r="F189" s="89">
        <v>11</v>
      </c>
      <c r="G189" s="278"/>
      <c r="H189" s="89"/>
      <c r="I189" s="89"/>
      <c r="J189" s="264"/>
      <c r="K189" s="270">
        <f t="shared" si="21"/>
        <v>0</v>
      </c>
      <c r="L189" s="90">
        <f t="shared" si="22"/>
        <v>13</v>
      </c>
      <c r="M189" s="186">
        <v>25462</v>
      </c>
      <c r="N189" s="186">
        <v>25462</v>
      </c>
      <c r="O189" s="186">
        <v>25462</v>
      </c>
      <c r="P189" s="264"/>
      <c r="Q189" s="89"/>
      <c r="R189" s="89"/>
      <c r="S189" s="264"/>
      <c r="T189" s="90">
        <f t="shared" si="18"/>
        <v>13</v>
      </c>
      <c r="U189" s="279">
        <f t="shared" si="23"/>
        <v>0</v>
      </c>
      <c r="V189" s="89"/>
      <c r="W189" s="97"/>
      <c r="Z189" s="97"/>
      <c r="AA189" s="98"/>
      <c r="AB189" s="98"/>
      <c r="AC189" s="97"/>
      <c r="AD189" s="97"/>
    </row>
    <row r="190" spans="1:30" s="93" customFormat="1" ht="15.75">
      <c r="A190" s="178" t="s">
        <v>283</v>
      </c>
      <c r="B190" s="103" t="s">
        <v>435</v>
      </c>
      <c r="C190" s="171">
        <v>1</v>
      </c>
      <c r="D190" s="268"/>
      <c r="E190" s="270"/>
      <c r="F190" s="89">
        <v>1</v>
      </c>
      <c r="G190" s="278"/>
      <c r="H190" s="89"/>
      <c r="I190" s="89"/>
      <c r="J190" s="264"/>
      <c r="K190" s="270">
        <f t="shared" si="21"/>
        <v>0</v>
      </c>
      <c r="L190" s="90">
        <f t="shared" si="22"/>
        <v>1</v>
      </c>
      <c r="M190" s="186">
        <v>27957</v>
      </c>
      <c r="N190" s="186">
        <v>27957</v>
      </c>
      <c r="O190" s="186">
        <v>27957</v>
      </c>
      <c r="P190" s="264"/>
      <c r="Q190" s="89"/>
      <c r="R190" s="89"/>
      <c r="S190" s="264"/>
      <c r="T190" s="90">
        <f t="shared" si="18"/>
        <v>1</v>
      </c>
      <c r="U190" s="279">
        <f t="shared" si="23"/>
        <v>0</v>
      </c>
      <c r="V190" s="89"/>
      <c r="W190" s="97"/>
      <c r="Z190" s="97"/>
      <c r="AA190" s="98"/>
      <c r="AB190" s="98"/>
      <c r="AC190" s="97"/>
      <c r="AD190" s="97"/>
    </row>
    <row r="191" spans="1:30" s="93" customFormat="1" ht="15.75">
      <c r="A191" s="103" t="s">
        <v>284</v>
      </c>
      <c r="B191" s="103" t="s">
        <v>436</v>
      </c>
      <c r="C191" s="171">
        <v>1</v>
      </c>
      <c r="D191" s="268"/>
      <c r="E191" s="270"/>
      <c r="F191" s="89">
        <v>1</v>
      </c>
      <c r="G191" s="278"/>
      <c r="H191" s="89"/>
      <c r="I191" s="89"/>
      <c r="J191" s="264"/>
      <c r="K191" s="270">
        <f t="shared" si="21"/>
        <v>0</v>
      </c>
      <c r="L191" s="90">
        <f t="shared" si="22"/>
        <v>1</v>
      </c>
      <c r="M191" s="186">
        <v>34729</v>
      </c>
      <c r="N191" s="186">
        <v>34729</v>
      </c>
      <c r="O191" s="186">
        <v>34729</v>
      </c>
      <c r="P191" s="264"/>
      <c r="Q191" s="89"/>
      <c r="R191" s="89"/>
      <c r="S191" s="264"/>
      <c r="T191" s="90">
        <f t="shared" si="18"/>
        <v>1</v>
      </c>
      <c r="U191" s="279">
        <f t="shared" si="23"/>
        <v>0</v>
      </c>
      <c r="V191" s="89"/>
      <c r="W191" s="97"/>
      <c r="Z191" s="97"/>
      <c r="AA191" s="98"/>
      <c r="AB191" s="98"/>
      <c r="AC191" s="97"/>
      <c r="AD191" s="97"/>
    </row>
    <row r="192" spans="1:30" s="93" customFormat="1" ht="15.75">
      <c r="A192" s="103" t="s">
        <v>284</v>
      </c>
      <c r="B192" s="103" t="s">
        <v>437</v>
      </c>
      <c r="C192" s="171">
        <v>1</v>
      </c>
      <c r="D192" s="268"/>
      <c r="E192" s="270"/>
      <c r="F192" s="89">
        <v>1</v>
      </c>
      <c r="G192" s="278"/>
      <c r="H192" s="89"/>
      <c r="I192" s="89"/>
      <c r="J192" s="264"/>
      <c r="K192" s="270">
        <f t="shared" si="21"/>
        <v>0</v>
      </c>
      <c r="L192" s="90">
        <f t="shared" si="22"/>
        <v>1</v>
      </c>
      <c r="M192" s="186">
        <v>44670</v>
      </c>
      <c r="N192" s="186">
        <v>44670</v>
      </c>
      <c r="O192" s="186">
        <v>44670</v>
      </c>
      <c r="P192" s="264"/>
      <c r="Q192" s="89"/>
      <c r="R192" s="89"/>
      <c r="S192" s="264"/>
      <c r="T192" s="90">
        <f t="shared" si="18"/>
        <v>1</v>
      </c>
      <c r="U192" s="279">
        <f t="shared" si="23"/>
        <v>0</v>
      </c>
      <c r="V192" s="89"/>
      <c r="W192" s="98"/>
      <c r="Z192" s="98"/>
      <c r="AA192" s="98"/>
      <c r="AB192" s="98"/>
      <c r="AC192" s="98"/>
      <c r="AD192" s="98"/>
    </row>
    <row r="193" spans="1:22" s="107" customFormat="1" ht="15.75">
      <c r="A193" s="103" t="s">
        <v>284</v>
      </c>
      <c r="B193" s="103" t="s">
        <v>438</v>
      </c>
      <c r="C193" s="171">
        <v>1</v>
      </c>
      <c r="D193" s="268"/>
      <c r="E193" s="270"/>
      <c r="F193" s="89">
        <v>1</v>
      </c>
      <c r="G193" s="278"/>
      <c r="H193" s="89"/>
      <c r="I193" s="89"/>
      <c r="J193" s="264"/>
      <c r="K193" s="270">
        <f t="shared" si="21"/>
        <v>0</v>
      </c>
      <c r="L193" s="90">
        <f t="shared" si="22"/>
        <v>1</v>
      </c>
      <c r="M193" s="186">
        <v>51051</v>
      </c>
      <c r="N193" s="186">
        <v>51051</v>
      </c>
      <c r="O193" s="186">
        <v>51051</v>
      </c>
      <c r="P193" s="264"/>
      <c r="Q193" s="89"/>
      <c r="R193" s="89"/>
      <c r="S193" s="264"/>
      <c r="T193" s="90">
        <f t="shared" si="18"/>
        <v>1</v>
      </c>
      <c r="U193" s="279">
        <f t="shared" si="23"/>
        <v>0</v>
      </c>
      <c r="V193" s="89"/>
    </row>
    <row r="194" spans="1:22" s="107" customFormat="1" ht="15.75">
      <c r="A194" s="103" t="s">
        <v>284</v>
      </c>
      <c r="B194" s="103" t="s">
        <v>439</v>
      </c>
      <c r="C194" s="171">
        <v>1</v>
      </c>
      <c r="D194" s="268"/>
      <c r="E194" s="270"/>
      <c r="F194" s="89">
        <v>1</v>
      </c>
      <c r="G194" s="278"/>
      <c r="H194" s="89"/>
      <c r="I194" s="89"/>
      <c r="J194" s="264"/>
      <c r="K194" s="270">
        <f t="shared" si="21"/>
        <v>0</v>
      </c>
      <c r="L194" s="90">
        <f t="shared" si="22"/>
        <v>1</v>
      </c>
      <c r="M194" s="186">
        <v>12155</v>
      </c>
      <c r="N194" s="186">
        <v>12155</v>
      </c>
      <c r="O194" s="186">
        <v>12155</v>
      </c>
      <c r="P194" s="264"/>
      <c r="Q194" s="89"/>
      <c r="R194" s="89"/>
      <c r="S194" s="264"/>
      <c r="T194" s="90">
        <f t="shared" si="18"/>
        <v>1</v>
      </c>
      <c r="U194" s="279">
        <f t="shared" si="23"/>
        <v>0</v>
      </c>
      <c r="V194" s="89"/>
    </row>
    <row r="195" spans="1:22" s="107" customFormat="1" ht="20.25" customHeight="1">
      <c r="A195" s="86" t="s">
        <v>285</v>
      </c>
      <c r="B195" s="86" t="s">
        <v>440</v>
      </c>
      <c r="C195" s="171">
        <v>1</v>
      </c>
      <c r="D195" s="268"/>
      <c r="E195" s="270"/>
      <c r="F195" s="89"/>
      <c r="G195" s="278"/>
      <c r="H195" s="89"/>
      <c r="I195" s="89"/>
      <c r="J195" s="264"/>
      <c r="K195" s="270">
        <f t="shared" si="21"/>
        <v>0</v>
      </c>
      <c r="L195" s="90">
        <f t="shared" si="22"/>
        <v>1</v>
      </c>
      <c r="M195" s="186">
        <v>12155</v>
      </c>
      <c r="N195" s="186">
        <v>12155</v>
      </c>
      <c r="O195" s="186">
        <v>12155</v>
      </c>
      <c r="P195" s="264"/>
      <c r="Q195" s="89"/>
      <c r="R195" s="89"/>
      <c r="S195" s="264"/>
      <c r="T195" s="90">
        <f t="shared" si="18"/>
        <v>1</v>
      </c>
      <c r="U195" s="279">
        <f t="shared" si="23"/>
        <v>0</v>
      </c>
      <c r="V195" s="89"/>
    </row>
    <row r="196" spans="1:22" s="107" customFormat="1" ht="15.75">
      <c r="A196" s="103" t="s">
        <v>285</v>
      </c>
      <c r="B196" s="103" t="s">
        <v>441</v>
      </c>
      <c r="C196" s="171">
        <v>1</v>
      </c>
      <c r="D196" s="268"/>
      <c r="E196" s="270"/>
      <c r="F196" s="89">
        <v>1</v>
      </c>
      <c r="G196" s="278"/>
      <c r="H196" s="89"/>
      <c r="I196" s="89"/>
      <c r="J196" s="264"/>
      <c r="K196" s="270">
        <f t="shared" si="21"/>
        <v>0</v>
      </c>
      <c r="L196" s="90">
        <f t="shared" si="22"/>
        <v>1</v>
      </c>
      <c r="M196" s="186">
        <v>18522</v>
      </c>
      <c r="N196" s="186">
        <v>18522</v>
      </c>
      <c r="O196" s="186">
        <v>18522</v>
      </c>
      <c r="P196" s="264"/>
      <c r="Q196" s="89"/>
      <c r="R196" s="89"/>
      <c r="S196" s="264"/>
      <c r="T196" s="90">
        <f t="shared" si="18"/>
        <v>1</v>
      </c>
      <c r="U196" s="279">
        <f t="shared" si="23"/>
        <v>0</v>
      </c>
      <c r="V196" s="89"/>
    </row>
    <row r="197" spans="1:22" s="107" customFormat="1" ht="15.75">
      <c r="A197" s="103" t="s">
        <v>285</v>
      </c>
      <c r="B197" s="103" t="s">
        <v>442</v>
      </c>
      <c r="C197" s="171">
        <v>1</v>
      </c>
      <c r="D197" s="268"/>
      <c r="E197" s="270"/>
      <c r="F197" s="210">
        <v>1</v>
      </c>
      <c r="G197" s="278"/>
      <c r="H197" s="89"/>
      <c r="I197" s="89"/>
      <c r="J197" s="264"/>
      <c r="K197" s="270">
        <f t="shared" si="21"/>
        <v>0</v>
      </c>
      <c r="L197" s="90">
        <f t="shared" si="22"/>
        <v>1</v>
      </c>
      <c r="M197" s="186">
        <v>17017</v>
      </c>
      <c r="N197" s="186">
        <v>17017</v>
      </c>
      <c r="O197" s="186">
        <v>17017</v>
      </c>
      <c r="P197" s="264"/>
      <c r="Q197" s="89"/>
      <c r="R197" s="89"/>
      <c r="S197" s="264"/>
      <c r="T197" s="90">
        <f t="shared" si="18"/>
        <v>1</v>
      </c>
      <c r="U197" s="279">
        <f t="shared" si="23"/>
        <v>0</v>
      </c>
      <c r="V197" s="89"/>
    </row>
    <row r="198" spans="1:22" s="107" customFormat="1" ht="15.75">
      <c r="A198" s="103" t="s">
        <v>285</v>
      </c>
      <c r="B198" s="103" t="s">
        <v>442</v>
      </c>
      <c r="C198" s="171">
        <v>1</v>
      </c>
      <c r="D198" s="268"/>
      <c r="E198" s="270"/>
      <c r="F198" s="211"/>
      <c r="G198" s="278"/>
      <c r="H198" s="89"/>
      <c r="I198" s="89"/>
      <c r="J198" s="264"/>
      <c r="K198" s="270">
        <f t="shared" si="21"/>
        <v>0</v>
      </c>
      <c r="L198" s="90">
        <f t="shared" si="22"/>
        <v>1</v>
      </c>
      <c r="M198" s="186">
        <v>12155</v>
      </c>
      <c r="N198" s="186">
        <v>12155</v>
      </c>
      <c r="O198" s="186">
        <v>12155</v>
      </c>
      <c r="P198" s="264"/>
      <c r="Q198" s="89"/>
      <c r="R198" s="89"/>
      <c r="S198" s="264"/>
      <c r="T198" s="90">
        <f t="shared" si="18"/>
        <v>1</v>
      </c>
      <c r="U198" s="279">
        <f t="shared" si="23"/>
        <v>0</v>
      </c>
      <c r="V198" s="89"/>
    </row>
    <row r="199" spans="1:22" s="107" customFormat="1" ht="15.75">
      <c r="A199" s="101"/>
      <c r="B199" s="101" t="s">
        <v>342</v>
      </c>
      <c r="C199" s="101"/>
      <c r="D199" s="268"/>
      <c r="E199" s="270"/>
      <c r="F199" s="212"/>
      <c r="G199" s="278"/>
      <c r="H199" s="101"/>
      <c r="I199" s="101"/>
      <c r="J199" s="264"/>
      <c r="K199" s="270">
        <f t="shared" si="21"/>
        <v>0</v>
      </c>
      <c r="L199" s="101"/>
      <c r="M199" s="101"/>
      <c r="N199" s="101"/>
      <c r="O199" s="101"/>
      <c r="P199" s="264"/>
      <c r="Q199" s="89"/>
      <c r="R199" s="89"/>
      <c r="S199" s="264"/>
      <c r="T199" s="90">
        <f t="shared" si="18"/>
        <v>0</v>
      </c>
      <c r="U199" s="279">
        <f t="shared" si="23"/>
        <v>0</v>
      </c>
      <c r="V199" s="89"/>
    </row>
    <row r="200" spans="1:22" s="107" customFormat="1" ht="15.75">
      <c r="A200" s="101"/>
      <c r="B200" s="101" t="s">
        <v>342</v>
      </c>
      <c r="C200" s="101"/>
      <c r="D200" s="266"/>
      <c r="E200" s="271"/>
      <c r="F200" s="212"/>
      <c r="G200" s="278"/>
      <c r="H200" s="101"/>
      <c r="I200" s="101"/>
      <c r="J200" s="267"/>
      <c r="K200" s="271">
        <f t="shared" si="21"/>
        <v>0</v>
      </c>
      <c r="L200" s="101"/>
      <c r="M200" s="101"/>
      <c r="N200" s="101"/>
      <c r="O200" s="101"/>
      <c r="P200" s="267"/>
      <c r="Q200" s="89"/>
      <c r="R200" s="89"/>
      <c r="S200" s="267"/>
      <c r="T200" s="90">
        <f t="shared" si="18"/>
        <v>0</v>
      </c>
      <c r="U200" s="279">
        <f t="shared" si="23"/>
        <v>0</v>
      </c>
      <c r="V200" s="89"/>
    </row>
    <row r="201" spans="1:22" s="107" customFormat="1" ht="15.75">
      <c r="A201" s="103" t="s">
        <v>283</v>
      </c>
      <c r="B201" s="103" t="s">
        <v>443</v>
      </c>
      <c r="C201" s="87">
        <v>1</v>
      </c>
      <c r="D201" s="265">
        <v>5.76</v>
      </c>
      <c r="E201" s="269">
        <v>5.76</v>
      </c>
      <c r="F201" s="105">
        <v>1</v>
      </c>
      <c r="G201" s="278"/>
      <c r="H201" s="105"/>
      <c r="I201" s="105"/>
      <c r="J201" s="263"/>
      <c r="K201" s="269">
        <f t="shared" si="21"/>
        <v>6.2207999999999997</v>
      </c>
      <c r="L201" s="90">
        <f t="shared" si="22"/>
        <v>1</v>
      </c>
      <c r="M201" s="105">
        <v>17182</v>
      </c>
      <c r="N201" s="105">
        <v>17182</v>
      </c>
      <c r="O201" s="105">
        <v>17182</v>
      </c>
      <c r="P201" s="263">
        <v>5.76</v>
      </c>
      <c r="Q201" s="89"/>
      <c r="R201" s="89"/>
      <c r="S201" s="263"/>
      <c r="T201" s="90">
        <f t="shared" si="18"/>
        <v>1</v>
      </c>
      <c r="U201" s="279">
        <f t="shared" si="23"/>
        <v>5.76</v>
      </c>
      <c r="V201" s="89"/>
    </row>
    <row r="202" spans="1:22" s="107" customFormat="1" ht="15.75">
      <c r="A202" s="103" t="s">
        <v>283</v>
      </c>
      <c r="B202" s="103" t="s">
        <v>444</v>
      </c>
      <c r="C202" s="87">
        <v>1</v>
      </c>
      <c r="D202" s="268"/>
      <c r="E202" s="270"/>
      <c r="F202" s="89">
        <v>1</v>
      </c>
      <c r="G202" s="278"/>
      <c r="H202" s="105"/>
      <c r="I202" s="105"/>
      <c r="J202" s="264"/>
      <c r="K202" s="270">
        <f t="shared" si="21"/>
        <v>0</v>
      </c>
      <c r="L202" s="90">
        <f t="shared" si="22"/>
        <v>1</v>
      </c>
      <c r="M202" s="105">
        <v>17182</v>
      </c>
      <c r="N202" s="105">
        <v>17182</v>
      </c>
      <c r="O202" s="105">
        <v>17182</v>
      </c>
      <c r="P202" s="264"/>
      <c r="Q202" s="89"/>
      <c r="R202" s="89"/>
      <c r="S202" s="264"/>
      <c r="T202" s="90">
        <f t="shared" si="18"/>
        <v>1</v>
      </c>
      <c r="U202" s="279">
        <f t="shared" si="23"/>
        <v>0</v>
      </c>
      <c r="V202" s="89"/>
    </row>
    <row r="203" spans="1:22" s="107" customFormat="1" ht="15.75">
      <c r="A203" s="103" t="s">
        <v>283</v>
      </c>
      <c r="B203" s="103" t="s">
        <v>445</v>
      </c>
      <c r="C203" s="87">
        <v>1</v>
      </c>
      <c r="D203" s="266"/>
      <c r="E203" s="271"/>
      <c r="F203" s="89">
        <v>1</v>
      </c>
      <c r="G203" s="278"/>
      <c r="H203" s="105"/>
      <c r="I203" s="105"/>
      <c r="J203" s="267"/>
      <c r="K203" s="271">
        <f t="shared" si="21"/>
        <v>0</v>
      </c>
      <c r="L203" s="90">
        <f t="shared" si="22"/>
        <v>1</v>
      </c>
      <c r="M203" s="105">
        <v>13643</v>
      </c>
      <c r="N203" s="105">
        <v>13643</v>
      </c>
      <c r="O203" s="105">
        <v>13643</v>
      </c>
      <c r="P203" s="267"/>
      <c r="Q203" s="89"/>
      <c r="R203" s="89"/>
      <c r="S203" s="267"/>
      <c r="T203" s="90">
        <f t="shared" si="18"/>
        <v>1</v>
      </c>
      <c r="U203" s="279">
        <f t="shared" si="23"/>
        <v>0</v>
      </c>
      <c r="V203" s="89"/>
    </row>
    <row r="204" spans="1:22" s="107" customFormat="1" ht="25.9" customHeight="1">
      <c r="A204" s="103" t="s">
        <v>322</v>
      </c>
      <c r="B204" s="103" t="s">
        <v>363</v>
      </c>
      <c r="C204" s="171" t="s">
        <v>381</v>
      </c>
      <c r="D204" s="135">
        <v>8.84</v>
      </c>
      <c r="E204" s="153">
        <v>8.8409999999999993</v>
      </c>
      <c r="F204" s="89">
        <v>1</v>
      </c>
      <c r="G204" s="278"/>
      <c r="H204" s="89"/>
      <c r="I204" s="89"/>
      <c r="J204" s="136"/>
      <c r="K204" s="153">
        <f t="shared" si="21"/>
        <v>9.5482799999999983</v>
      </c>
      <c r="L204" s="90" t="e">
        <f t="shared" si="22"/>
        <v>#VALUE!</v>
      </c>
      <c r="M204" s="89">
        <v>13230</v>
      </c>
      <c r="N204" s="89">
        <v>13230</v>
      </c>
      <c r="O204" s="89">
        <v>13230</v>
      </c>
      <c r="P204" s="136">
        <v>12.7</v>
      </c>
      <c r="Q204" s="89">
        <v>1</v>
      </c>
      <c r="R204" s="89">
        <v>13230</v>
      </c>
      <c r="S204" s="136">
        <v>1.59</v>
      </c>
      <c r="T204" s="90" t="e">
        <f t="shared" si="18"/>
        <v>#VALUE!</v>
      </c>
      <c r="U204" s="279">
        <f t="shared" si="23"/>
        <v>14.29</v>
      </c>
      <c r="V204" s="165" t="s">
        <v>528</v>
      </c>
    </row>
    <row r="205" spans="1:22" s="107" customFormat="1" ht="16.899999999999999" customHeight="1">
      <c r="A205" s="103" t="s">
        <v>323</v>
      </c>
      <c r="B205" s="103" t="s">
        <v>446</v>
      </c>
      <c r="C205" s="171" t="s">
        <v>381</v>
      </c>
      <c r="D205" s="135">
        <v>1.53</v>
      </c>
      <c r="E205" s="153">
        <v>1.53</v>
      </c>
      <c r="F205" s="89">
        <v>3</v>
      </c>
      <c r="G205" s="278"/>
      <c r="H205" s="89"/>
      <c r="I205" s="89"/>
      <c r="J205" s="136"/>
      <c r="K205" s="153">
        <f t="shared" si="21"/>
        <v>1.6524000000000001</v>
      </c>
      <c r="L205" s="90" t="e">
        <f t="shared" si="22"/>
        <v>#VALUE!</v>
      </c>
      <c r="M205" s="89">
        <v>12750</v>
      </c>
      <c r="N205" s="89">
        <v>12750</v>
      </c>
      <c r="O205" s="89">
        <v>12750</v>
      </c>
      <c r="P205" s="136">
        <v>1.53</v>
      </c>
      <c r="Q205" s="89"/>
      <c r="R205" s="89"/>
      <c r="S205" s="136"/>
      <c r="T205" s="90" t="e">
        <f t="shared" si="18"/>
        <v>#VALUE!</v>
      </c>
      <c r="U205" s="279">
        <f t="shared" si="23"/>
        <v>1.53</v>
      </c>
      <c r="V205" s="89"/>
    </row>
    <row r="206" spans="1:22" s="107" customFormat="1" ht="15.75">
      <c r="A206" s="103" t="s">
        <v>286</v>
      </c>
      <c r="B206" s="103" t="s">
        <v>447</v>
      </c>
      <c r="C206" s="171">
        <v>1</v>
      </c>
      <c r="D206" s="265">
        <f>51.38-D220-D221</f>
        <v>45.16</v>
      </c>
      <c r="E206" s="269">
        <v>45.16</v>
      </c>
      <c r="F206" s="89">
        <v>1</v>
      </c>
      <c r="G206" s="278"/>
      <c r="H206" s="89"/>
      <c r="I206" s="89"/>
      <c r="J206" s="263"/>
      <c r="K206" s="269">
        <f t="shared" si="21"/>
        <v>48.772799999999997</v>
      </c>
      <c r="L206" s="90">
        <f t="shared" si="22"/>
        <v>1</v>
      </c>
      <c r="M206" s="89">
        <v>38202</v>
      </c>
      <c r="N206" s="89">
        <v>38202</v>
      </c>
      <c r="O206" s="89">
        <v>38202</v>
      </c>
      <c r="P206" s="263">
        <v>45.16</v>
      </c>
      <c r="Q206" s="89"/>
      <c r="R206" s="89"/>
      <c r="S206" s="263">
        <v>0</v>
      </c>
      <c r="T206" s="90">
        <f t="shared" si="18"/>
        <v>1</v>
      </c>
      <c r="U206" s="279">
        <f>P206+S206+P220+P221</f>
        <v>52.9</v>
      </c>
      <c r="V206" s="89"/>
    </row>
    <row r="207" spans="1:22" s="107" customFormat="1" ht="15.75">
      <c r="A207" s="103" t="s">
        <v>286</v>
      </c>
      <c r="B207" s="103" t="s">
        <v>448</v>
      </c>
      <c r="C207" s="171">
        <v>1</v>
      </c>
      <c r="D207" s="268"/>
      <c r="E207" s="270"/>
      <c r="F207" s="89">
        <v>1</v>
      </c>
      <c r="G207" s="278"/>
      <c r="H207" s="89"/>
      <c r="I207" s="89"/>
      <c r="J207" s="264"/>
      <c r="K207" s="270">
        <f t="shared" si="21"/>
        <v>0</v>
      </c>
      <c r="L207" s="90">
        <f t="shared" si="22"/>
        <v>1</v>
      </c>
      <c r="M207" s="89">
        <v>54698</v>
      </c>
      <c r="N207" s="89">
        <v>54698</v>
      </c>
      <c r="O207" s="89">
        <v>54698</v>
      </c>
      <c r="P207" s="264"/>
      <c r="Q207" s="89"/>
      <c r="R207" s="89"/>
      <c r="S207" s="264"/>
      <c r="T207" s="90">
        <f t="shared" si="18"/>
        <v>1</v>
      </c>
      <c r="U207" s="279">
        <f t="shared" si="23"/>
        <v>0</v>
      </c>
      <c r="V207" s="89"/>
    </row>
    <row r="208" spans="1:22" s="107" customFormat="1" ht="15.75">
      <c r="A208" s="103" t="s">
        <v>286</v>
      </c>
      <c r="B208" s="103" t="s">
        <v>449</v>
      </c>
      <c r="C208" s="171">
        <v>1</v>
      </c>
      <c r="D208" s="268"/>
      <c r="E208" s="270"/>
      <c r="F208" s="89">
        <v>1</v>
      </c>
      <c r="G208" s="278"/>
      <c r="H208" s="89"/>
      <c r="I208" s="89"/>
      <c r="J208" s="264"/>
      <c r="K208" s="270">
        <f t="shared" si="21"/>
        <v>0</v>
      </c>
      <c r="L208" s="90">
        <f t="shared" si="22"/>
        <v>1</v>
      </c>
      <c r="M208" s="89">
        <v>72930</v>
      </c>
      <c r="N208" s="89">
        <v>72930</v>
      </c>
      <c r="O208" s="89">
        <v>72930</v>
      </c>
      <c r="P208" s="264"/>
      <c r="Q208" s="89"/>
      <c r="R208" s="89"/>
      <c r="S208" s="264"/>
      <c r="T208" s="90">
        <f t="shared" si="18"/>
        <v>1</v>
      </c>
      <c r="U208" s="279">
        <f t="shared" si="23"/>
        <v>0</v>
      </c>
      <c r="V208" s="89"/>
    </row>
    <row r="209" spans="1:22" s="107" customFormat="1" ht="15.75">
      <c r="A209" s="103" t="s">
        <v>286</v>
      </c>
      <c r="B209" s="86" t="s">
        <v>450</v>
      </c>
      <c r="C209" s="171">
        <v>1</v>
      </c>
      <c r="D209" s="268"/>
      <c r="E209" s="270"/>
      <c r="F209" s="89">
        <v>1</v>
      </c>
      <c r="G209" s="278"/>
      <c r="H209" s="89"/>
      <c r="I209" s="89"/>
      <c r="J209" s="264"/>
      <c r="K209" s="270">
        <f t="shared" si="21"/>
        <v>0</v>
      </c>
      <c r="L209" s="90">
        <f t="shared" si="22"/>
        <v>1</v>
      </c>
      <c r="M209" s="89">
        <v>31500</v>
      </c>
      <c r="N209" s="89">
        <v>31500</v>
      </c>
      <c r="O209" s="89">
        <v>31500</v>
      </c>
      <c r="P209" s="264"/>
      <c r="Q209" s="89"/>
      <c r="R209" s="89"/>
      <c r="S209" s="264"/>
      <c r="T209" s="90">
        <f t="shared" si="18"/>
        <v>1</v>
      </c>
      <c r="U209" s="279">
        <f t="shared" si="23"/>
        <v>0</v>
      </c>
      <c r="V209" s="89"/>
    </row>
    <row r="210" spans="1:22" s="107" customFormat="1" ht="15.75">
      <c r="A210" s="103" t="s">
        <v>286</v>
      </c>
      <c r="B210" s="86" t="s">
        <v>451</v>
      </c>
      <c r="C210" s="171">
        <v>1</v>
      </c>
      <c r="D210" s="268"/>
      <c r="E210" s="270"/>
      <c r="F210" s="89">
        <v>1</v>
      </c>
      <c r="G210" s="278"/>
      <c r="H210" s="89"/>
      <c r="I210" s="89"/>
      <c r="J210" s="264"/>
      <c r="K210" s="270">
        <f t="shared" si="21"/>
        <v>0</v>
      </c>
      <c r="L210" s="90">
        <f t="shared" si="22"/>
        <v>1</v>
      </c>
      <c r="M210" s="89">
        <v>31500</v>
      </c>
      <c r="N210" s="89">
        <v>31500</v>
      </c>
      <c r="O210" s="89">
        <v>31500</v>
      </c>
      <c r="P210" s="264"/>
      <c r="Q210" s="89"/>
      <c r="R210" s="89"/>
      <c r="S210" s="264"/>
      <c r="T210" s="90">
        <f t="shared" si="18"/>
        <v>1</v>
      </c>
      <c r="U210" s="279">
        <f t="shared" si="23"/>
        <v>0</v>
      </c>
      <c r="V210" s="89"/>
    </row>
    <row r="211" spans="1:22" s="107" customFormat="1" ht="15.75">
      <c r="A211" s="103" t="s">
        <v>286</v>
      </c>
      <c r="B211" s="86" t="s">
        <v>452</v>
      </c>
      <c r="C211" s="171">
        <v>1</v>
      </c>
      <c r="D211" s="268"/>
      <c r="E211" s="270"/>
      <c r="F211" s="89"/>
      <c r="G211" s="278"/>
      <c r="H211" s="89"/>
      <c r="I211" s="89"/>
      <c r="J211" s="264"/>
      <c r="K211" s="270">
        <f t="shared" si="21"/>
        <v>0</v>
      </c>
      <c r="L211" s="90">
        <f t="shared" si="22"/>
        <v>1</v>
      </c>
      <c r="M211" s="89">
        <v>31500</v>
      </c>
      <c r="N211" s="89">
        <v>31500</v>
      </c>
      <c r="O211" s="89">
        <v>31500</v>
      </c>
      <c r="P211" s="264"/>
      <c r="Q211" s="89"/>
      <c r="R211" s="89"/>
      <c r="S211" s="264"/>
      <c r="T211" s="90">
        <f t="shared" ref="T211:T266" si="24">L211+Q211</f>
        <v>1</v>
      </c>
      <c r="U211" s="279">
        <f t="shared" ref="U211:U266" si="25">P211+S211</f>
        <v>0</v>
      </c>
      <c r="V211" s="89"/>
    </row>
    <row r="212" spans="1:22" s="107" customFormat="1" ht="15.75">
      <c r="A212" s="103" t="s">
        <v>286</v>
      </c>
      <c r="B212" s="86" t="s">
        <v>453</v>
      </c>
      <c r="C212" s="171">
        <v>1</v>
      </c>
      <c r="D212" s="268"/>
      <c r="E212" s="270"/>
      <c r="F212" s="89">
        <v>1</v>
      </c>
      <c r="G212" s="278"/>
      <c r="H212" s="89"/>
      <c r="I212" s="89"/>
      <c r="J212" s="264"/>
      <c r="K212" s="270">
        <f t="shared" si="21"/>
        <v>0</v>
      </c>
      <c r="L212" s="90">
        <f t="shared" si="22"/>
        <v>1</v>
      </c>
      <c r="M212" s="89">
        <v>42000</v>
      </c>
      <c r="N212" s="89">
        <v>42000</v>
      </c>
      <c r="O212" s="89">
        <v>42000</v>
      </c>
      <c r="P212" s="264"/>
      <c r="Q212" s="89"/>
      <c r="R212" s="89"/>
      <c r="S212" s="264"/>
      <c r="T212" s="90">
        <f t="shared" si="24"/>
        <v>1</v>
      </c>
      <c r="U212" s="279">
        <f t="shared" si="25"/>
        <v>0</v>
      </c>
      <c r="V212" s="89"/>
    </row>
    <row r="213" spans="1:22" s="107" customFormat="1" ht="15.75">
      <c r="A213" s="103" t="s">
        <v>287</v>
      </c>
      <c r="B213" s="103" t="s">
        <v>521</v>
      </c>
      <c r="C213" s="171">
        <v>1</v>
      </c>
      <c r="D213" s="268"/>
      <c r="E213" s="270"/>
      <c r="F213" s="210">
        <v>1</v>
      </c>
      <c r="G213" s="278"/>
      <c r="H213" s="89"/>
      <c r="I213" s="89"/>
      <c r="J213" s="264"/>
      <c r="K213" s="270">
        <f t="shared" si="21"/>
        <v>0</v>
      </c>
      <c r="L213" s="90">
        <f t="shared" si="22"/>
        <v>1</v>
      </c>
      <c r="M213" s="89">
        <v>60775</v>
      </c>
      <c r="N213" s="89">
        <v>60775</v>
      </c>
      <c r="O213" s="89">
        <v>60775</v>
      </c>
      <c r="P213" s="264"/>
      <c r="Q213" s="89"/>
      <c r="R213" s="89"/>
      <c r="S213" s="264"/>
      <c r="T213" s="90">
        <f t="shared" si="24"/>
        <v>1</v>
      </c>
      <c r="U213" s="279">
        <f t="shared" si="25"/>
        <v>0</v>
      </c>
      <c r="V213" s="89"/>
    </row>
    <row r="214" spans="1:22" s="107" customFormat="1" ht="15.75">
      <c r="A214" s="103" t="s">
        <v>288</v>
      </c>
      <c r="B214" s="103" t="s">
        <v>454</v>
      </c>
      <c r="C214" s="171">
        <v>1</v>
      </c>
      <c r="D214" s="268"/>
      <c r="E214" s="270"/>
      <c r="F214" s="101"/>
      <c r="G214" s="278"/>
      <c r="H214" s="89"/>
      <c r="I214" s="89"/>
      <c r="J214" s="264"/>
      <c r="K214" s="270">
        <f t="shared" si="21"/>
        <v>0</v>
      </c>
      <c r="L214" s="90">
        <f t="shared" si="22"/>
        <v>1</v>
      </c>
      <c r="M214" s="89">
        <v>13230</v>
      </c>
      <c r="N214" s="89">
        <v>13230</v>
      </c>
      <c r="O214" s="89">
        <v>13230</v>
      </c>
      <c r="P214" s="264"/>
      <c r="Q214" s="89"/>
      <c r="R214" s="89"/>
      <c r="S214" s="264"/>
      <c r="T214" s="90">
        <f t="shared" si="24"/>
        <v>1</v>
      </c>
      <c r="U214" s="279">
        <f t="shared" si="25"/>
        <v>0</v>
      </c>
      <c r="V214" s="89"/>
    </row>
    <row r="215" spans="1:22" s="107" customFormat="1" ht="66.599999999999994" customHeight="1">
      <c r="A215" s="101" t="s">
        <v>287</v>
      </c>
      <c r="B215" s="101" t="s">
        <v>522</v>
      </c>
      <c r="C215" s="170">
        <v>0</v>
      </c>
      <c r="D215" s="268"/>
      <c r="E215" s="270"/>
      <c r="F215" s="89"/>
      <c r="G215" s="278"/>
      <c r="H215" s="101"/>
      <c r="I215" s="101"/>
      <c r="J215" s="264"/>
      <c r="K215" s="270">
        <f t="shared" si="21"/>
        <v>0</v>
      </c>
      <c r="L215" s="170">
        <f t="shared" si="22"/>
        <v>0</v>
      </c>
      <c r="M215" s="101"/>
      <c r="N215" s="101"/>
      <c r="O215" s="101"/>
      <c r="P215" s="264"/>
      <c r="Q215" s="89">
        <v>1</v>
      </c>
      <c r="R215" s="89">
        <v>50000</v>
      </c>
      <c r="S215" s="264"/>
      <c r="T215" s="90">
        <f t="shared" si="24"/>
        <v>1</v>
      </c>
      <c r="U215" s="279">
        <f t="shared" si="25"/>
        <v>0</v>
      </c>
      <c r="V215" s="165" t="s">
        <v>612</v>
      </c>
    </row>
    <row r="216" spans="1:22" s="107" customFormat="1" ht="46.9" customHeight="1">
      <c r="A216" s="101" t="s">
        <v>287</v>
      </c>
      <c r="B216" s="101" t="s">
        <v>523</v>
      </c>
      <c r="C216" s="170">
        <v>0</v>
      </c>
      <c r="D216" s="268"/>
      <c r="E216" s="270"/>
      <c r="F216" s="89"/>
      <c r="G216" s="278"/>
      <c r="H216" s="101"/>
      <c r="I216" s="101"/>
      <c r="J216" s="264"/>
      <c r="K216" s="270"/>
      <c r="L216" s="170">
        <f t="shared" si="22"/>
        <v>0</v>
      </c>
      <c r="M216" s="101"/>
      <c r="N216" s="101"/>
      <c r="O216" s="101"/>
      <c r="P216" s="264"/>
      <c r="Q216" s="89">
        <v>1</v>
      </c>
      <c r="R216" s="89">
        <v>50000</v>
      </c>
      <c r="S216" s="264"/>
      <c r="T216" s="90">
        <f t="shared" si="24"/>
        <v>1</v>
      </c>
      <c r="U216" s="279"/>
      <c r="V216" s="165" t="s">
        <v>613</v>
      </c>
    </row>
    <row r="217" spans="1:22" s="107" customFormat="1" ht="54.6" customHeight="1">
      <c r="A217" s="101" t="s">
        <v>287</v>
      </c>
      <c r="B217" s="101" t="s">
        <v>524</v>
      </c>
      <c r="C217" s="170">
        <v>0</v>
      </c>
      <c r="D217" s="268"/>
      <c r="E217" s="270"/>
      <c r="F217" s="89"/>
      <c r="G217" s="278"/>
      <c r="H217" s="101"/>
      <c r="I217" s="101"/>
      <c r="J217" s="264"/>
      <c r="K217" s="270"/>
      <c r="L217" s="170">
        <f t="shared" si="22"/>
        <v>0</v>
      </c>
      <c r="M217" s="101"/>
      <c r="N217" s="101"/>
      <c r="O217" s="101"/>
      <c r="P217" s="264"/>
      <c r="Q217" s="89">
        <v>1</v>
      </c>
      <c r="R217" s="89">
        <v>50000</v>
      </c>
      <c r="S217" s="264"/>
      <c r="T217" s="90">
        <f t="shared" ref="T217:T218" si="26">L217+Q217</f>
        <v>1</v>
      </c>
      <c r="U217" s="279"/>
      <c r="V217" s="165" t="s">
        <v>614</v>
      </c>
    </row>
    <row r="218" spans="1:22" s="107" customFormat="1" ht="54.6" customHeight="1">
      <c r="A218" s="101" t="s">
        <v>287</v>
      </c>
      <c r="B218" s="101" t="s">
        <v>616</v>
      </c>
      <c r="C218" s="170">
        <v>0</v>
      </c>
      <c r="D218" s="268"/>
      <c r="E218" s="270"/>
      <c r="F218" s="89"/>
      <c r="G218" s="278"/>
      <c r="H218" s="101"/>
      <c r="I218" s="101"/>
      <c r="J218" s="264"/>
      <c r="K218" s="270"/>
      <c r="L218" s="170">
        <v>0</v>
      </c>
      <c r="M218" s="101"/>
      <c r="N218" s="101"/>
      <c r="O218" s="101"/>
      <c r="P218" s="264"/>
      <c r="Q218" s="89">
        <v>1</v>
      </c>
      <c r="R218" s="89">
        <v>50000</v>
      </c>
      <c r="S218" s="264"/>
      <c r="T218" s="90">
        <f t="shared" si="26"/>
        <v>1</v>
      </c>
      <c r="U218" s="279"/>
      <c r="V218" s="165" t="s">
        <v>617</v>
      </c>
    </row>
    <row r="219" spans="1:22" s="107" customFormat="1" ht="15.75">
      <c r="A219" s="101"/>
      <c r="B219" s="101" t="s">
        <v>342</v>
      </c>
      <c r="C219" s="101"/>
      <c r="D219" s="266"/>
      <c r="E219" s="271"/>
      <c r="F219" s="89"/>
      <c r="G219" s="278"/>
      <c r="H219" s="101"/>
      <c r="I219" s="101"/>
      <c r="J219" s="267"/>
      <c r="K219" s="271">
        <f t="shared" ref="K219:K266" si="27">(E219-J219)+8%*(E219-J219)</f>
        <v>0</v>
      </c>
      <c r="L219" s="101"/>
      <c r="M219" s="101"/>
      <c r="N219" s="101"/>
      <c r="O219" s="101"/>
      <c r="P219" s="267"/>
      <c r="Q219" s="89"/>
      <c r="R219" s="89"/>
      <c r="S219" s="267"/>
      <c r="T219" s="90">
        <f t="shared" si="24"/>
        <v>0</v>
      </c>
      <c r="U219" s="279">
        <f t="shared" si="25"/>
        <v>0</v>
      </c>
      <c r="V219" s="89"/>
    </row>
    <row r="220" spans="1:22" s="107" customFormat="1" ht="15.75">
      <c r="A220" s="103" t="s">
        <v>288</v>
      </c>
      <c r="B220" s="103" t="s">
        <v>363</v>
      </c>
      <c r="C220" s="87">
        <v>1</v>
      </c>
      <c r="D220" s="139">
        <v>3.2</v>
      </c>
      <c r="E220" s="149">
        <v>3.2</v>
      </c>
      <c r="F220" s="89"/>
      <c r="G220" s="278"/>
      <c r="H220" s="89"/>
      <c r="I220" s="89"/>
      <c r="J220" s="136"/>
      <c r="K220" s="149">
        <f t="shared" si="27"/>
        <v>3.4560000000000004</v>
      </c>
      <c r="L220" s="90">
        <f t="shared" ref="L220:L264" si="28">C220-H220</f>
        <v>1</v>
      </c>
      <c r="M220" s="89">
        <v>26645</v>
      </c>
      <c r="N220" s="89">
        <v>26645</v>
      </c>
      <c r="O220" s="89">
        <v>26645</v>
      </c>
      <c r="P220" s="136">
        <v>3.2</v>
      </c>
      <c r="Q220" s="89"/>
      <c r="R220" s="89"/>
      <c r="S220" s="136"/>
      <c r="T220" s="90">
        <f t="shared" si="24"/>
        <v>1</v>
      </c>
      <c r="U220" s="279">
        <f t="shared" si="25"/>
        <v>3.2</v>
      </c>
      <c r="V220" s="89"/>
    </row>
    <row r="221" spans="1:22" s="107" customFormat="1" ht="15.75">
      <c r="A221" s="103" t="s">
        <v>324</v>
      </c>
      <c r="B221" s="103" t="s">
        <v>363</v>
      </c>
      <c r="C221" s="171">
        <v>3</v>
      </c>
      <c r="D221" s="139">
        <v>3.02</v>
      </c>
      <c r="E221" s="149">
        <v>4.54</v>
      </c>
      <c r="F221" s="89"/>
      <c r="G221" s="278"/>
      <c r="H221" s="89"/>
      <c r="I221" s="89"/>
      <c r="J221" s="136"/>
      <c r="K221" s="149">
        <f t="shared" si="27"/>
        <v>4.9032</v>
      </c>
      <c r="L221" s="90">
        <f t="shared" si="28"/>
        <v>3</v>
      </c>
      <c r="M221" s="89">
        <v>13230</v>
      </c>
      <c r="N221" s="89">
        <v>13230</v>
      </c>
      <c r="O221" s="89">
        <v>13230</v>
      </c>
      <c r="P221" s="136">
        <v>4.54</v>
      </c>
      <c r="Q221" s="89"/>
      <c r="R221" s="89"/>
      <c r="S221" s="136"/>
      <c r="T221" s="90">
        <f t="shared" si="24"/>
        <v>3</v>
      </c>
      <c r="U221" s="279">
        <f t="shared" si="25"/>
        <v>4.54</v>
      </c>
      <c r="V221" s="89"/>
    </row>
    <row r="222" spans="1:22" s="107" customFormat="1" ht="15.75">
      <c r="A222" s="103" t="s">
        <v>289</v>
      </c>
      <c r="B222" s="103" t="s">
        <v>455</v>
      </c>
      <c r="C222" s="87">
        <v>13</v>
      </c>
      <c r="D222" s="265">
        <f>888.48-D238-D239</f>
        <v>748.13</v>
      </c>
      <c r="E222" s="269">
        <v>748.13</v>
      </c>
      <c r="F222" s="89">
        <v>11</v>
      </c>
      <c r="G222" s="278"/>
      <c r="H222" s="89"/>
      <c r="I222" s="89"/>
      <c r="J222" s="263"/>
      <c r="K222" s="269">
        <f t="shared" si="27"/>
        <v>807.98040000000003</v>
      </c>
      <c r="L222" s="90">
        <f t="shared" si="28"/>
        <v>13</v>
      </c>
      <c r="M222" s="89">
        <v>34729</v>
      </c>
      <c r="N222" s="89">
        <v>34729</v>
      </c>
      <c r="O222" s="89">
        <v>34729</v>
      </c>
      <c r="P222" s="263">
        <v>748.13</v>
      </c>
      <c r="Q222" s="89"/>
      <c r="R222" s="89"/>
      <c r="S222" s="263">
        <v>46.8</v>
      </c>
      <c r="T222" s="90">
        <f t="shared" si="24"/>
        <v>13</v>
      </c>
      <c r="U222" s="279">
        <f>P222+S222+P238+P239</f>
        <v>935.28</v>
      </c>
      <c r="V222" s="89"/>
    </row>
    <row r="223" spans="1:22" s="107" customFormat="1" ht="15.75">
      <c r="A223" s="103" t="s">
        <v>289</v>
      </c>
      <c r="B223" s="103" t="s">
        <v>456</v>
      </c>
      <c r="C223" s="87">
        <v>13</v>
      </c>
      <c r="D223" s="268"/>
      <c r="E223" s="270"/>
      <c r="F223" s="89"/>
      <c r="G223" s="278"/>
      <c r="H223" s="89"/>
      <c r="I223" s="89"/>
      <c r="J223" s="264"/>
      <c r="K223" s="270">
        <f t="shared" si="27"/>
        <v>0</v>
      </c>
      <c r="L223" s="90">
        <f t="shared" si="28"/>
        <v>13</v>
      </c>
      <c r="M223" s="89">
        <v>41935</v>
      </c>
      <c r="N223" s="89">
        <v>41935</v>
      </c>
      <c r="O223" s="89">
        <v>41935</v>
      </c>
      <c r="P223" s="264"/>
      <c r="Q223" s="89"/>
      <c r="R223" s="89"/>
      <c r="S223" s="264"/>
      <c r="T223" s="90">
        <f t="shared" si="24"/>
        <v>13</v>
      </c>
      <c r="U223" s="279">
        <f t="shared" si="25"/>
        <v>0</v>
      </c>
      <c r="V223" s="89"/>
    </row>
    <row r="224" spans="1:22" s="107" customFormat="1" ht="15.75">
      <c r="A224" s="103" t="s">
        <v>289</v>
      </c>
      <c r="B224" s="103" t="s">
        <v>457</v>
      </c>
      <c r="C224" s="87">
        <v>13</v>
      </c>
      <c r="D224" s="268"/>
      <c r="E224" s="270"/>
      <c r="F224" s="89">
        <v>7</v>
      </c>
      <c r="G224" s="278"/>
      <c r="H224" s="89"/>
      <c r="I224" s="89"/>
      <c r="J224" s="264"/>
      <c r="K224" s="270">
        <f t="shared" si="27"/>
        <v>0</v>
      </c>
      <c r="L224" s="90">
        <f t="shared" si="28"/>
        <v>13</v>
      </c>
      <c r="M224" s="89">
        <v>34247</v>
      </c>
      <c r="N224" s="89">
        <v>34247</v>
      </c>
      <c r="O224" s="89">
        <v>34247</v>
      </c>
      <c r="P224" s="264"/>
      <c r="Q224" s="89"/>
      <c r="R224" s="89"/>
      <c r="S224" s="264"/>
      <c r="T224" s="90">
        <f t="shared" si="24"/>
        <v>13</v>
      </c>
      <c r="U224" s="279">
        <f t="shared" si="25"/>
        <v>0</v>
      </c>
      <c r="V224" s="89"/>
    </row>
    <row r="225" spans="1:22" s="107" customFormat="1" ht="15.75">
      <c r="A225" s="103" t="s">
        <v>289</v>
      </c>
      <c r="B225" s="103" t="s">
        <v>458</v>
      </c>
      <c r="C225" s="87">
        <v>13</v>
      </c>
      <c r="D225" s="268"/>
      <c r="E225" s="270"/>
      <c r="F225" s="89">
        <v>0</v>
      </c>
      <c r="G225" s="278"/>
      <c r="H225" s="89"/>
      <c r="I225" s="89"/>
      <c r="J225" s="264"/>
      <c r="K225" s="270">
        <f t="shared" si="27"/>
        <v>0</v>
      </c>
      <c r="L225" s="90">
        <f t="shared" si="28"/>
        <v>13</v>
      </c>
      <c r="M225" s="89">
        <v>48925</v>
      </c>
      <c r="N225" s="89">
        <v>48925</v>
      </c>
      <c r="O225" s="89">
        <v>48925</v>
      </c>
      <c r="P225" s="264"/>
      <c r="Q225" s="89"/>
      <c r="R225" s="89"/>
      <c r="S225" s="264"/>
      <c r="T225" s="90">
        <f t="shared" si="24"/>
        <v>13</v>
      </c>
      <c r="U225" s="279">
        <f t="shared" si="25"/>
        <v>0</v>
      </c>
      <c r="V225" s="89"/>
    </row>
    <row r="226" spans="1:22" s="107" customFormat="1" ht="15.75">
      <c r="A226" s="103" t="s">
        <v>289</v>
      </c>
      <c r="B226" s="103" t="s">
        <v>459</v>
      </c>
      <c r="C226" s="87">
        <v>16</v>
      </c>
      <c r="D226" s="268"/>
      <c r="E226" s="270"/>
      <c r="F226" s="89">
        <v>11</v>
      </c>
      <c r="G226" s="278"/>
      <c r="H226" s="89"/>
      <c r="I226" s="89"/>
      <c r="J226" s="264"/>
      <c r="K226" s="270">
        <f t="shared" si="27"/>
        <v>0</v>
      </c>
      <c r="L226" s="90">
        <f t="shared" si="28"/>
        <v>16</v>
      </c>
      <c r="M226" s="89">
        <v>36465</v>
      </c>
      <c r="N226" s="89">
        <v>36465</v>
      </c>
      <c r="O226" s="89">
        <v>36465</v>
      </c>
      <c r="P226" s="264"/>
      <c r="Q226" s="89"/>
      <c r="R226" s="89"/>
      <c r="S226" s="264"/>
      <c r="T226" s="90">
        <f t="shared" si="24"/>
        <v>16</v>
      </c>
      <c r="U226" s="279">
        <f t="shared" si="25"/>
        <v>0</v>
      </c>
      <c r="V226" s="89"/>
    </row>
    <row r="227" spans="1:22" s="107" customFormat="1" ht="15.75">
      <c r="A227" s="103" t="s">
        <v>289</v>
      </c>
      <c r="B227" s="103" t="s">
        <v>460</v>
      </c>
      <c r="C227" s="87">
        <v>7</v>
      </c>
      <c r="D227" s="268"/>
      <c r="E227" s="270"/>
      <c r="F227" s="89"/>
      <c r="G227" s="278"/>
      <c r="H227" s="89"/>
      <c r="I227" s="89"/>
      <c r="J227" s="264"/>
      <c r="K227" s="270">
        <f t="shared" si="27"/>
        <v>0</v>
      </c>
      <c r="L227" s="90">
        <f t="shared" si="28"/>
        <v>7</v>
      </c>
      <c r="M227" s="89">
        <v>36344</v>
      </c>
      <c r="N227" s="89">
        <v>36344</v>
      </c>
      <c r="O227" s="89">
        <v>36344</v>
      </c>
      <c r="P227" s="264"/>
      <c r="Q227" s="89"/>
      <c r="R227" s="89"/>
      <c r="S227" s="264"/>
      <c r="T227" s="90">
        <f t="shared" si="24"/>
        <v>7</v>
      </c>
      <c r="U227" s="279">
        <f t="shared" si="25"/>
        <v>0</v>
      </c>
      <c r="V227" s="89"/>
    </row>
    <row r="228" spans="1:22" s="107" customFormat="1" ht="15.75">
      <c r="A228" s="103" t="s">
        <v>290</v>
      </c>
      <c r="B228" s="103" t="s">
        <v>461</v>
      </c>
      <c r="C228" s="87">
        <v>4</v>
      </c>
      <c r="D228" s="268"/>
      <c r="E228" s="270"/>
      <c r="F228" s="89">
        <v>4</v>
      </c>
      <c r="G228" s="278"/>
      <c r="H228" s="89"/>
      <c r="I228" s="89"/>
      <c r="J228" s="264"/>
      <c r="K228" s="270">
        <f t="shared" si="27"/>
        <v>0</v>
      </c>
      <c r="L228" s="90">
        <f t="shared" si="28"/>
        <v>4</v>
      </c>
      <c r="M228" s="89">
        <v>36465</v>
      </c>
      <c r="N228" s="89">
        <v>36465</v>
      </c>
      <c r="O228" s="89">
        <v>36465</v>
      </c>
      <c r="P228" s="264"/>
      <c r="Q228" s="89"/>
      <c r="R228" s="89"/>
      <c r="S228" s="264"/>
      <c r="T228" s="90">
        <f t="shared" si="24"/>
        <v>4</v>
      </c>
      <c r="U228" s="279">
        <f t="shared" si="25"/>
        <v>0</v>
      </c>
      <c r="V228" s="89"/>
    </row>
    <row r="229" spans="1:22" s="107" customFormat="1" ht="15.75">
      <c r="A229" s="103" t="s">
        <v>290</v>
      </c>
      <c r="B229" s="103" t="s">
        <v>395</v>
      </c>
      <c r="C229" s="87">
        <v>13</v>
      </c>
      <c r="D229" s="268"/>
      <c r="E229" s="270"/>
      <c r="F229" s="89">
        <v>12</v>
      </c>
      <c r="G229" s="278"/>
      <c r="H229" s="89"/>
      <c r="I229" s="89"/>
      <c r="J229" s="264"/>
      <c r="K229" s="270">
        <f t="shared" si="27"/>
        <v>0</v>
      </c>
      <c r="L229" s="90">
        <f t="shared" si="28"/>
        <v>13</v>
      </c>
      <c r="M229" s="89">
        <v>48620</v>
      </c>
      <c r="N229" s="89">
        <v>48620</v>
      </c>
      <c r="O229" s="89">
        <v>48620</v>
      </c>
      <c r="P229" s="264"/>
      <c r="Q229" s="89"/>
      <c r="R229" s="89"/>
      <c r="S229" s="264"/>
      <c r="T229" s="90">
        <f t="shared" si="24"/>
        <v>13</v>
      </c>
      <c r="U229" s="279">
        <f t="shared" si="25"/>
        <v>0</v>
      </c>
      <c r="V229" s="89"/>
    </row>
    <row r="230" spans="1:22" s="107" customFormat="1" ht="15.75">
      <c r="A230" s="103" t="s">
        <v>290</v>
      </c>
      <c r="B230" s="103" t="s">
        <v>462</v>
      </c>
      <c r="C230" s="87">
        <v>13</v>
      </c>
      <c r="D230" s="268"/>
      <c r="E230" s="270"/>
      <c r="F230" s="89">
        <v>11</v>
      </c>
      <c r="G230" s="278"/>
      <c r="H230" s="89"/>
      <c r="I230" s="89"/>
      <c r="J230" s="264"/>
      <c r="K230" s="270">
        <f t="shared" si="27"/>
        <v>0</v>
      </c>
      <c r="L230" s="90">
        <f t="shared" si="28"/>
        <v>13</v>
      </c>
      <c r="M230" s="89">
        <v>48620</v>
      </c>
      <c r="N230" s="89">
        <v>48620</v>
      </c>
      <c r="O230" s="89">
        <v>48620</v>
      </c>
      <c r="P230" s="264"/>
      <c r="Q230" s="89"/>
      <c r="R230" s="89"/>
      <c r="S230" s="264"/>
      <c r="T230" s="90">
        <f t="shared" si="24"/>
        <v>13</v>
      </c>
      <c r="U230" s="279">
        <f t="shared" si="25"/>
        <v>0</v>
      </c>
      <c r="V230" s="89"/>
    </row>
    <row r="231" spans="1:22" s="107" customFormat="1" ht="15.75">
      <c r="A231" s="103" t="s">
        <v>290</v>
      </c>
      <c r="B231" s="86" t="s">
        <v>463</v>
      </c>
      <c r="C231" s="87">
        <v>13</v>
      </c>
      <c r="D231" s="268"/>
      <c r="E231" s="270"/>
      <c r="F231" s="89">
        <v>11</v>
      </c>
      <c r="G231" s="278"/>
      <c r="H231" s="89"/>
      <c r="I231" s="89"/>
      <c r="J231" s="264"/>
      <c r="K231" s="270">
        <f t="shared" si="27"/>
        <v>0</v>
      </c>
      <c r="L231" s="90">
        <f t="shared" si="28"/>
        <v>13</v>
      </c>
      <c r="M231" s="89">
        <v>41934</v>
      </c>
      <c r="N231" s="89">
        <v>41934</v>
      </c>
      <c r="O231" s="89">
        <v>41934</v>
      </c>
      <c r="P231" s="264"/>
      <c r="Q231" s="89"/>
      <c r="R231" s="89"/>
      <c r="S231" s="264"/>
      <c r="T231" s="90">
        <f t="shared" si="24"/>
        <v>13</v>
      </c>
      <c r="U231" s="279">
        <f t="shared" si="25"/>
        <v>0</v>
      </c>
      <c r="V231" s="89"/>
    </row>
    <row r="232" spans="1:22" s="107" customFormat="1" ht="15.75">
      <c r="A232" s="103" t="s">
        <v>290</v>
      </c>
      <c r="B232" s="86" t="s">
        <v>464</v>
      </c>
      <c r="C232" s="87">
        <v>13</v>
      </c>
      <c r="D232" s="268"/>
      <c r="E232" s="270"/>
      <c r="F232" s="210">
        <v>13</v>
      </c>
      <c r="G232" s="278"/>
      <c r="H232" s="89"/>
      <c r="I232" s="89"/>
      <c r="J232" s="264"/>
      <c r="K232" s="270">
        <f t="shared" si="27"/>
        <v>0</v>
      </c>
      <c r="L232" s="90">
        <f t="shared" si="28"/>
        <v>13</v>
      </c>
      <c r="M232" s="89">
        <v>40000</v>
      </c>
      <c r="N232" s="89">
        <v>40000</v>
      </c>
      <c r="O232" s="89">
        <v>40000</v>
      </c>
      <c r="P232" s="264"/>
      <c r="Q232" s="89"/>
      <c r="R232" s="89"/>
      <c r="S232" s="264"/>
      <c r="T232" s="90">
        <f t="shared" si="24"/>
        <v>13</v>
      </c>
      <c r="U232" s="279">
        <f t="shared" si="25"/>
        <v>0</v>
      </c>
      <c r="V232" s="89"/>
    </row>
    <row r="233" spans="1:22" s="107" customFormat="1" ht="15.75">
      <c r="A233" s="103" t="s">
        <v>291</v>
      </c>
      <c r="B233" s="103" t="s">
        <v>465</v>
      </c>
      <c r="C233" s="87">
        <v>13</v>
      </c>
      <c r="D233" s="268"/>
      <c r="E233" s="270"/>
      <c r="F233" s="210">
        <v>12</v>
      </c>
      <c r="G233" s="278"/>
      <c r="H233" s="89"/>
      <c r="I233" s="89"/>
      <c r="J233" s="264"/>
      <c r="K233" s="270">
        <f t="shared" si="27"/>
        <v>0</v>
      </c>
      <c r="L233" s="90">
        <f t="shared" si="28"/>
        <v>13</v>
      </c>
      <c r="M233" s="89">
        <v>24462</v>
      </c>
      <c r="N233" s="89">
        <v>24462</v>
      </c>
      <c r="O233" s="89">
        <v>24462</v>
      </c>
      <c r="P233" s="264"/>
      <c r="Q233" s="89"/>
      <c r="R233" s="89"/>
      <c r="S233" s="264"/>
      <c r="T233" s="90">
        <f t="shared" si="24"/>
        <v>13</v>
      </c>
      <c r="U233" s="279">
        <f t="shared" si="25"/>
        <v>0</v>
      </c>
      <c r="V233" s="89"/>
    </row>
    <row r="234" spans="1:22" s="107" customFormat="1" ht="15.75">
      <c r="A234" s="103" t="s">
        <v>291</v>
      </c>
      <c r="B234" s="103" t="s">
        <v>466</v>
      </c>
      <c r="C234" s="87">
        <v>14</v>
      </c>
      <c r="D234" s="268"/>
      <c r="E234" s="270"/>
      <c r="F234" s="89">
        <v>14</v>
      </c>
      <c r="G234" s="278"/>
      <c r="H234" s="89"/>
      <c r="I234" s="89"/>
      <c r="J234" s="264"/>
      <c r="K234" s="270">
        <f t="shared" si="27"/>
        <v>0</v>
      </c>
      <c r="L234" s="90">
        <f t="shared" si="28"/>
        <v>14</v>
      </c>
      <c r="M234" s="89">
        <v>23153</v>
      </c>
      <c r="N234" s="89">
        <v>23153</v>
      </c>
      <c r="O234" s="89">
        <v>23153</v>
      </c>
      <c r="P234" s="264"/>
      <c r="Q234" s="89"/>
      <c r="R234" s="89"/>
      <c r="S234" s="264"/>
      <c r="T234" s="90">
        <f t="shared" si="24"/>
        <v>14</v>
      </c>
      <c r="U234" s="279">
        <f t="shared" si="25"/>
        <v>0</v>
      </c>
      <c r="V234" s="89"/>
    </row>
    <row r="235" spans="1:22" s="107" customFormat="1" ht="15.75">
      <c r="A235" s="103" t="s">
        <v>292</v>
      </c>
      <c r="B235" s="103" t="s">
        <v>408</v>
      </c>
      <c r="C235" s="87">
        <v>20</v>
      </c>
      <c r="D235" s="268"/>
      <c r="E235" s="270"/>
      <c r="F235" s="89">
        <v>20</v>
      </c>
      <c r="G235" s="278"/>
      <c r="H235" s="89"/>
      <c r="I235" s="89"/>
      <c r="J235" s="264"/>
      <c r="K235" s="270">
        <f t="shared" si="27"/>
        <v>0</v>
      </c>
      <c r="L235" s="90">
        <f t="shared" si="28"/>
        <v>20</v>
      </c>
      <c r="M235" s="89">
        <v>13979</v>
      </c>
      <c r="N235" s="89">
        <v>13979</v>
      </c>
      <c r="O235" s="89">
        <v>13979</v>
      </c>
      <c r="P235" s="264"/>
      <c r="Q235" s="89"/>
      <c r="R235" s="89"/>
      <c r="S235" s="264"/>
      <c r="T235" s="90">
        <f t="shared" si="24"/>
        <v>20</v>
      </c>
      <c r="U235" s="279">
        <f t="shared" si="25"/>
        <v>0</v>
      </c>
      <c r="V235" s="89"/>
    </row>
    <row r="236" spans="1:22" s="107" customFormat="1" ht="55.9" customHeight="1">
      <c r="A236" s="101" t="s">
        <v>290</v>
      </c>
      <c r="B236" s="101" t="s">
        <v>520</v>
      </c>
      <c r="C236" s="170">
        <v>0</v>
      </c>
      <c r="D236" s="268"/>
      <c r="E236" s="270"/>
      <c r="F236" s="89"/>
      <c r="G236" s="278"/>
      <c r="H236" s="101"/>
      <c r="I236" s="101"/>
      <c r="J236" s="264"/>
      <c r="K236" s="270">
        <f t="shared" si="27"/>
        <v>0</v>
      </c>
      <c r="L236" s="170">
        <f t="shared" si="28"/>
        <v>0</v>
      </c>
      <c r="M236" s="101"/>
      <c r="N236" s="101"/>
      <c r="O236" s="101"/>
      <c r="P236" s="264"/>
      <c r="Q236" s="89">
        <v>13</v>
      </c>
      <c r="R236" s="89">
        <v>30000</v>
      </c>
      <c r="S236" s="264"/>
      <c r="T236" s="90">
        <f t="shared" si="24"/>
        <v>13</v>
      </c>
      <c r="U236" s="279">
        <f t="shared" si="25"/>
        <v>0</v>
      </c>
      <c r="V236" s="165" t="s">
        <v>527</v>
      </c>
    </row>
    <row r="237" spans="1:22" s="107" customFormat="1" ht="15.75">
      <c r="A237" s="101"/>
      <c r="B237" s="101" t="s">
        <v>342</v>
      </c>
      <c r="C237" s="101"/>
      <c r="D237" s="266"/>
      <c r="E237" s="271"/>
      <c r="F237" s="89"/>
      <c r="G237" s="278"/>
      <c r="H237" s="101"/>
      <c r="I237" s="101"/>
      <c r="J237" s="267"/>
      <c r="K237" s="271">
        <f t="shared" si="27"/>
        <v>0</v>
      </c>
      <c r="L237" s="101"/>
      <c r="M237" s="101"/>
      <c r="N237" s="101"/>
      <c r="O237" s="101"/>
      <c r="P237" s="267"/>
      <c r="Q237" s="89"/>
      <c r="R237" s="89"/>
      <c r="S237" s="267"/>
      <c r="T237" s="90">
        <f t="shared" si="24"/>
        <v>0</v>
      </c>
      <c r="U237" s="279">
        <f t="shared" si="25"/>
        <v>0</v>
      </c>
      <c r="V237" s="89"/>
    </row>
    <row r="238" spans="1:22" s="107" customFormat="1" ht="15.75">
      <c r="A238" s="103" t="s">
        <v>325</v>
      </c>
      <c r="B238" s="103" t="s">
        <v>467</v>
      </c>
      <c r="C238" s="148" t="s">
        <v>381</v>
      </c>
      <c r="D238" s="139">
        <v>125.75</v>
      </c>
      <c r="E238" s="149">
        <v>125.75</v>
      </c>
      <c r="F238" s="89"/>
      <c r="G238" s="278"/>
      <c r="H238" s="89"/>
      <c r="I238" s="89"/>
      <c r="J238" s="136"/>
      <c r="K238" s="149">
        <f t="shared" si="27"/>
        <v>135.81</v>
      </c>
      <c r="L238" s="90" t="e">
        <f t="shared" si="28"/>
        <v>#VALUE!</v>
      </c>
      <c r="M238" s="89">
        <v>13230</v>
      </c>
      <c r="N238" s="89">
        <v>13230</v>
      </c>
      <c r="O238" s="89">
        <v>13230</v>
      </c>
      <c r="P238" s="136">
        <v>125.75</v>
      </c>
      <c r="Q238" s="89"/>
      <c r="R238" s="89"/>
      <c r="S238" s="136"/>
      <c r="T238" s="90" t="e">
        <f t="shared" si="24"/>
        <v>#VALUE!</v>
      </c>
      <c r="U238" s="279">
        <f t="shared" si="25"/>
        <v>125.75</v>
      </c>
      <c r="V238" s="89"/>
    </row>
    <row r="239" spans="1:22" s="107" customFormat="1" ht="15.75">
      <c r="A239" s="103" t="s">
        <v>326</v>
      </c>
      <c r="B239" s="103" t="s">
        <v>362</v>
      </c>
      <c r="C239" s="87">
        <v>13</v>
      </c>
      <c r="D239" s="139">
        <v>14.6</v>
      </c>
      <c r="E239" s="149">
        <v>14.6</v>
      </c>
      <c r="F239" s="89">
        <v>13</v>
      </c>
      <c r="G239" s="278"/>
      <c r="H239" s="89"/>
      <c r="I239" s="89"/>
      <c r="J239" s="136"/>
      <c r="K239" s="149">
        <f t="shared" si="27"/>
        <v>15.767999999999999</v>
      </c>
      <c r="L239" s="90">
        <f t="shared" si="28"/>
        <v>13</v>
      </c>
      <c r="M239" s="89">
        <v>9359</v>
      </c>
      <c r="N239" s="89">
        <v>9359</v>
      </c>
      <c r="O239" s="89">
        <v>9359</v>
      </c>
      <c r="P239" s="136">
        <v>14.6</v>
      </c>
      <c r="Q239" s="89"/>
      <c r="R239" s="89"/>
      <c r="S239" s="136"/>
      <c r="T239" s="90">
        <f t="shared" si="24"/>
        <v>13</v>
      </c>
      <c r="U239" s="279">
        <f t="shared" si="25"/>
        <v>14.6</v>
      </c>
      <c r="V239" s="89"/>
    </row>
    <row r="240" spans="1:22" s="107" customFormat="1" ht="15.75">
      <c r="A240" s="103" t="s">
        <v>327</v>
      </c>
      <c r="B240" s="103" t="s">
        <v>468</v>
      </c>
      <c r="C240" s="171">
        <v>4</v>
      </c>
      <c r="D240" s="265">
        <f>1202.64-D252-D253-D254</f>
        <v>1141.5900000000001</v>
      </c>
      <c r="E240" s="269">
        <v>1141.5899999999999</v>
      </c>
      <c r="F240" s="89">
        <v>4</v>
      </c>
      <c r="G240" s="278"/>
      <c r="H240" s="89"/>
      <c r="I240" s="89"/>
      <c r="J240" s="263"/>
      <c r="K240" s="269">
        <f t="shared" si="27"/>
        <v>1232.9171999999999</v>
      </c>
      <c r="L240" s="90">
        <f t="shared" si="28"/>
        <v>4</v>
      </c>
      <c r="M240" s="89">
        <v>51051</v>
      </c>
      <c r="N240" s="89">
        <v>51051</v>
      </c>
      <c r="O240" s="89">
        <v>51051</v>
      </c>
      <c r="P240" s="263">
        <f>1141.59+1.59</f>
        <v>1143.1799999999998</v>
      </c>
      <c r="Q240" s="89"/>
      <c r="R240" s="89"/>
      <c r="S240" s="263"/>
      <c r="T240" s="90">
        <f t="shared" si="24"/>
        <v>4</v>
      </c>
      <c r="U240" s="279">
        <f>P240+S240+P252+P253+P254</f>
        <v>1204.2299999999998</v>
      </c>
      <c r="V240" s="89"/>
    </row>
    <row r="241" spans="1:22" s="107" customFormat="1" ht="15.75">
      <c r="A241" s="103" t="s">
        <v>293</v>
      </c>
      <c r="B241" s="103" t="s">
        <v>469</v>
      </c>
      <c r="C241" s="171">
        <v>13</v>
      </c>
      <c r="D241" s="268"/>
      <c r="E241" s="270"/>
      <c r="F241" s="89">
        <v>9</v>
      </c>
      <c r="G241" s="278"/>
      <c r="H241" s="89"/>
      <c r="I241" s="89"/>
      <c r="J241" s="264"/>
      <c r="K241" s="270">
        <f t="shared" si="27"/>
        <v>0</v>
      </c>
      <c r="L241" s="90">
        <f t="shared" si="28"/>
        <v>13</v>
      </c>
      <c r="M241" s="89">
        <v>54699</v>
      </c>
      <c r="N241" s="89">
        <v>54699</v>
      </c>
      <c r="O241" s="89">
        <v>54699</v>
      </c>
      <c r="P241" s="264"/>
      <c r="Q241" s="89"/>
      <c r="R241" s="89"/>
      <c r="S241" s="264"/>
      <c r="T241" s="90">
        <f t="shared" si="24"/>
        <v>13</v>
      </c>
      <c r="U241" s="279">
        <f t="shared" si="25"/>
        <v>0</v>
      </c>
      <c r="V241" s="89"/>
    </row>
    <row r="242" spans="1:22" s="107" customFormat="1" ht="15.75">
      <c r="A242" s="103" t="s">
        <v>294</v>
      </c>
      <c r="B242" s="103" t="s">
        <v>470</v>
      </c>
      <c r="C242" s="171">
        <v>13</v>
      </c>
      <c r="D242" s="268"/>
      <c r="E242" s="270"/>
      <c r="F242" s="89">
        <v>10</v>
      </c>
      <c r="G242" s="278"/>
      <c r="H242" s="89"/>
      <c r="I242" s="89"/>
      <c r="J242" s="264"/>
      <c r="K242" s="270">
        <f t="shared" si="27"/>
        <v>0</v>
      </c>
      <c r="L242" s="90">
        <f t="shared" si="28"/>
        <v>13</v>
      </c>
      <c r="M242" s="89">
        <v>20948</v>
      </c>
      <c r="N242" s="89">
        <v>20948</v>
      </c>
      <c r="O242" s="89">
        <v>20948</v>
      </c>
      <c r="P242" s="264"/>
      <c r="Q242" s="89"/>
      <c r="R242" s="89"/>
      <c r="S242" s="264"/>
      <c r="T242" s="90">
        <f t="shared" si="24"/>
        <v>13</v>
      </c>
      <c r="U242" s="279">
        <f t="shared" si="25"/>
        <v>0</v>
      </c>
      <c r="V242" s="89"/>
    </row>
    <row r="243" spans="1:22" s="107" customFormat="1" ht="15.75">
      <c r="A243" s="103" t="s">
        <v>294</v>
      </c>
      <c r="B243" s="103" t="s">
        <v>471</v>
      </c>
      <c r="C243" s="171">
        <v>13</v>
      </c>
      <c r="D243" s="268"/>
      <c r="E243" s="270"/>
      <c r="F243" s="89">
        <v>13</v>
      </c>
      <c r="G243" s="278"/>
      <c r="H243" s="89"/>
      <c r="I243" s="89"/>
      <c r="J243" s="264"/>
      <c r="K243" s="270">
        <f t="shared" si="27"/>
        <v>0</v>
      </c>
      <c r="L243" s="90">
        <f t="shared" si="28"/>
        <v>13</v>
      </c>
      <c r="M243" s="89">
        <v>24255</v>
      </c>
      <c r="N243" s="89">
        <v>24255</v>
      </c>
      <c r="O243" s="89">
        <v>24255</v>
      </c>
      <c r="P243" s="264"/>
      <c r="Q243" s="89"/>
      <c r="R243" s="89"/>
      <c r="S243" s="264"/>
      <c r="T243" s="90">
        <f t="shared" si="24"/>
        <v>13</v>
      </c>
      <c r="U243" s="279">
        <f t="shared" si="25"/>
        <v>0</v>
      </c>
      <c r="V243" s="89"/>
    </row>
    <row r="244" spans="1:22" s="107" customFormat="1" ht="15.75">
      <c r="A244" s="103" t="s">
        <v>295</v>
      </c>
      <c r="B244" s="103" t="s">
        <v>472</v>
      </c>
      <c r="C244" s="87">
        <v>13</v>
      </c>
      <c r="D244" s="268"/>
      <c r="E244" s="270"/>
      <c r="F244" s="89">
        <v>13</v>
      </c>
      <c r="G244" s="278"/>
      <c r="H244" s="89"/>
      <c r="I244" s="89"/>
      <c r="J244" s="264"/>
      <c r="K244" s="270">
        <f t="shared" si="27"/>
        <v>0</v>
      </c>
      <c r="L244" s="90">
        <f t="shared" si="28"/>
        <v>13</v>
      </c>
      <c r="M244" s="89">
        <v>26741</v>
      </c>
      <c r="N244" s="89">
        <v>26741</v>
      </c>
      <c r="O244" s="89">
        <v>26741</v>
      </c>
      <c r="P244" s="264"/>
      <c r="Q244" s="89"/>
      <c r="R244" s="89"/>
      <c r="S244" s="264"/>
      <c r="T244" s="90">
        <f t="shared" si="24"/>
        <v>13</v>
      </c>
      <c r="U244" s="279">
        <f t="shared" si="25"/>
        <v>0</v>
      </c>
      <c r="V244" s="89"/>
    </row>
    <row r="245" spans="1:22" s="107" customFormat="1" ht="15.75">
      <c r="A245" s="103" t="s">
        <v>296</v>
      </c>
      <c r="B245" s="103" t="s">
        <v>473</v>
      </c>
      <c r="C245" s="87">
        <v>239</v>
      </c>
      <c r="D245" s="268"/>
      <c r="E245" s="270"/>
      <c r="F245" s="89">
        <v>221</v>
      </c>
      <c r="G245" s="278"/>
      <c r="H245" s="89"/>
      <c r="I245" s="89"/>
      <c r="J245" s="264"/>
      <c r="K245" s="270">
        <f t="shared" si="27"/>
        <v>0</v>
      </c>
      <c r="L245" s="90">
        <f t="shared" si="28"/>
        <v>239</v>
      </c>
      <c r="M245" s="89">
        <v>19145</v>
      </c>
      <c r="N245" s="89">
        <v>19145</v>
      </c>
      <c r="O245" s="89">
        <v>19145</v>
      </c>
      <c r="P245" s="264"/>
      <c r="Q245" s="89"/>
      <c r="R245" s="89"/>
      <c r="S245" s="264"/>
      <c r="T245" s="90">
        <f t="shared" si="24"/>
        <v>239</v>
      </c>
      <c r="U245" s="279">
        <f t="shared" si="25"/>
        <v>0</v>
      </c>
      <c r="V245" s="89"/>
    </row>
    <row r="246" spans="1:22" s="107" customFormat="1" ht="15.75">
      <c r="A246" s="103" t="s">
        <v>296</v>
      </c>
      <c r="B246" s="103" t="s">
        <v>474</v>
      </c>
      <c r="C246" s="87">
        <v>13</v>
      </c>
      <c r="D246" s="268"/>
      <c r="E246" s="270"/>
      <c r="F246" s="89">
        <v>9</v>
      </c>
      <c r="G246" s="278"/>
      <c r="H246" s="89"/>
      <c r="I246" s="89"/>
      <c r="J246" s="264"/>
      <c r="K246" s="270">
        <f t="shared" si="27"/>
        <v>0</v>
      </c>
      <c r="L246" s="90">
        <f t="shared" si="28"/>
        <v>13</v>
      </c>
      <c r="M246" s="89">
        <v>24249</v>
      </c>
      <c r="N246" s="89">
        <v>24249</v>
      </c>
      <c r="O246" s="89">
        <v>24249</v>
      </c>
      <c r="P246" s="264"/>
      <c r="Q246" s="89"/>
      <c r="R246" s="89"/>
      <c r="S246" s="264"/>
      <c r="T246" s="90">
        <f t="shared" si="24"/>
        <v>13</v>
      </c>
      <c r="U246" s="279">
        <f t="shared" si="25"/>
        <v>0</v>
      </c>
      <c r="V246" s="89"/>
    </row>
    <row r="247" spans="1:22" s="107" customFormat="1" ht="15.75">
      <c r="A247" s="103" t="s">
        <v>296</v>
      </c>
      <c r="B247" s="103" t="s">
        <v>475</v>
      </c>
      <c r="C247" s="87">
        <v>134</v>
      </c>
      <c r="D247" s="268"/>
      <c r="E247" s="270"/>
      <c r="F247" s="89">
        <v>106</v>
      </c>
      <c r="G247" s="278"/>
      <c r="H247" s="89"/>
      <c r="I247" s="89"/>
      <c r="J247" s="264"/>
      <c r="K247" s="270">
        <f t="shared" si="27"/>
        <v>0</v>
      </c>
      <c r="L247" s="90">
        <f t="shared" si="28"/>
        <v>134</v>
      </c>
      <c r="M247" s="89">
        <v>19145</v>
      </c>
      <c r="N247" s="89">
        <v>19145</v>
      </c>
      <c r="O247" s="89">
        <v>19145</v>
      </c>
      <c r="P247" s="264"/>
      <c r="Q247" s="89"/>
      <c r="R247" s="89"/>
      <c r="S247" s="264"/>
      <c r="T247" s="90">
        <f t="shared" si="24"/>
        <v>134</v>
      </c>
      <c r="U247" s="279">
        <f t="shared" si="25"/>
        <v>0</v>
      </c>
      <c r="V247" s="89"/>
    </row>
    <row r="248" spans="1:22" s="107" customFormat="1" ht="15.75">
      <c r="A248" s="103" t="s">
        <v>297</v>
      </c>
      <c r="B248" s="103" t="s">
        <v>476</v>
      </c>
      <c r="C248" s="87">
        <v>13</v>
      </c>
      <c r="D248" s="268"/>
      <c r="E248" s="270"/>
      <c r="F248" s="89">
        <v>12</v>
      </c>
      <c r="G248" s="278"/>
      <c r="H248" s="89"/>
      <c r="I248" s="89"/>
      <c r="J248" s="264"/>
      <c r="K248" s="270">
        <f t="shared" si="27"/>
        <v>0</v>
      </c>
      <c r="L248" s="90">
        <f t="shared" si="28"/>
        <v>13</v>
      </c>
      <c r="M248" s="89">
        <v>12155</v>
      </c>
      <c r="N248" s="89">
        <v>12155</v>
      </c>
      <c r="O248" s="89">
        <v>12155</v>
      </c>
      <c r="P248" s="264"/>
      <c r="Q248" s="89"/>
      <c r="R248" s="89"/>
      <c r="S248" s="264"/>
      <c r="T248" s="90">
        <f t="shared" si="24"/>
        <v>13</v>
      </c>
      <c r="U248" s="279">
        <f t="shared" si="25"/>
        <v>0</v>
      </c>
      <c r="V248" s="89"/>
    </row>
    <row r="249" spans="1:22" s="107" customFormat="1" ht="15.75">
      <c r="A249" s="103" t="s">
        <v>328</v>
      </c>
      <c r="B249" s="86" t="s">
        <v>477</v>
      </c>
      <c r="C249" s="87">
        <v>4</v>
      </c>
      <c r="D249" s="268"/>
      <c r="E249" s="270"/>
      <c r="F249" s="89">
        <v>3</v>
      </c>
      <c r="G249" s="278"/>
      <c r="H249" s="89"/>
      <c r="I249" s="89"/>
      <c r="J249" s="264"/>
      <c r="K249" s="270">
        <f t="shared" si="27"/>
        <v>0</v>
      </c>
      <c r="L249" s="90">
        <f t="shared" si="28"/>
        <v>4</v>
      </c>
      <c r="M249" s="89">
        <v>12734</v>
      </c>
      <c r="N249" s="89">
        <v>12734</v>
      </c>
      <c r="O249" s="89">
        <v>12734</v>
      </c>
      <c r="P249" s="264"/>
      <c r="Q249" s="89"/>
      <c r="R249" s="89"/>
      <c r="S249" s="264"/>
      <c r="T249" s="90">
        <f t="shared" si="24"/>
        <v>4</v>
      </c>
      <c r="U249" s="279">
        <f t="shared" si="25"/>
        <v>0</v>
      </c>
      <c r="V249" s="89"/>
    </row>
    <row r="250" spans="1:22" s="107" customFormat="1" ht="15.75">
      <c r="A250" s="101"/>
      <c r="B250" s="101" t="s">
        <v>342</v>
      </c>
      <c r="C250" s="101"/>
      <c r="D250" s="268"/>
      <c r="E250" s="270"/>
      <c r="F250" s="89"/>
      <c r="G250" s="278"/>
      <c r="H250" s="101"/>
      <c r="I250" s="101"/>
      <c r="J250" s="264"/>
      <c r="K250" s="270">
        <f t="shared" si="27"/>
        <v>0</v>
      </c>
      <c r="L250" s="101"/>
      <c r="M250" s="101"/>
      <c r="N250" s="101"/>
      <c r="O250" s="101"/>
      <c r="P250" s="264"/>
      <c r="Q250" s="89"/>
      <c r="R250" s="89"/>
      <c r="S250" s="264"/>
      <c r="T250" s="90">
        <f t="shared" si="24"/>
        <v>0</v>
      </c>
      <c r="U250" s="279">
        <f t="shared" si="25"/>
        <v>0</v>
      </c>
      <c r="V250" s="89"/>
    </row>
    <row r="251" spans="1:22" s="107" customFormat="1" ht="15.75">
      <c r="A251" s="101"/>
      <c r="B251" s="101" t="s">
        <v>342</v>
      </c>
      <c r="C251" s="101"/>
      <c r="D251" s="266"/>
      <c r="E251" s="271"/>
      <c r="F251" s="89"/>
      <c r="G251" s="278"/>
      <c r="H251" s="101"/>
      <c r="I251" s="101"/>
      <c r="J251" s="267"/>
      <c r="K251" s="271">
        <f t="shared" si="27"/>
        <v>0</v>
      </c>
      <c r="L251" s="101"/>
      <c r="M251" s="101"/>
      <c r="N251" s="101"/>
      <c r="O251" s="101"/>
      <c r="P251" s="267"/>
      <c r="Q251" s="89"/>
      <c r="R251" s="89"/>
      <c r="S251" s="267"/>
      <c r="T251" s="90">
        <f t="shared" si="24"/>
        <v>0</v>
      </c>
      <c r="U251" s="279">
        <f t="shared" si="25"/>
        <v>0</v>
      </c>
      <c r="V251" s="89"/>
    </row>
    <row r="252" spans="1:22" s="107" customFormat="1" ht="15.75">
      <c r="A252" s="103" t="s">
        <v>295</v>
      </c>
      <c r="B252" s="103" t="s">
        <v>363</v>
      </c>
      <c r="C252" s="87">
        <v>14</v>
      </c>
      <c r="D252" s="135">
        <v>20.350000000000001</v>
      </c>
      <c r="E252" s="149">
        <v>20.350000000000001</v>
      </c>
      <c r="F252" s="89"/>
      <c r="G252" s="278"/>
      <c r="H252" s="89"/>
      <c r="I252" s="89"/>
      <c r="J252" s="136"/>
      <c r="K252" s="149">
        <f t="shared" si="27"/>
        <v>21.978000000000002</v>
      </c>
      <c r="L252" s="90">
        <f t="shared" si="28"/>
        <v>14</v>
      </c>
      <c r="M252" s="89">
        <v>13230</v>
      </c>
      <c r="N252" s="89">
        <v>13230</v>
      </c>
      <c r="O252" s="89">
        <v>13230</v>
      </c>
      <c r="P252" s="136">
        <v>20.350000000000001</v>
      </c>
      <c r="Q252" s="89"/>
      <c r="R252" s="89"/>
      <c r="S252" s="136"/>
      <c r="T252" s="90">
        <f t="shared" si="24"/>
        <v>14</v>
      </c>
      <c r="U252" s="279">
        <f t="shared" si="25"/>
        <v>20.350000000000001</v>
      </c>
      <c r="V252" s="89"/>
    </row>
    <row r="253" spans="1:22" s="107" customFormat="1" ht="15.75">
      <c r="A253" s="103" t="s">
        <v>329</v>
      </c>
      <c r="B253" s="103" t="s">
        <v>478</v>
      </c>
      <c r="C253" s="87">
        <v>22</v>
      </c>
      <c r="D253" s="139">
        <v>36.22</v>
      </c>
      <c r="E253" s="149">
        <v>36.67</v>
      </c>
      <c r="F253" s="89"/>
      <c r="G253" s="278"/>
      <c r="H253" s="89"/>
      <c r="I253" s="89"/>
      <c r="J253" s="136"/>
      <c r="K253" s="149">
        <f t="shared" si="27"/>
        <v>39.6036</v>
      </c>
      <c r="L253" s="90">
        <f t="shared" si="28"/>
        <v>22</v>
      </c>
      <c r="M253" s="89">
        <v>13230</v>
      </c>
      <c r="N253" s="89">
        <v>13230</v>
      </c>
      <c r="O253" s="89">
        <v>13230</v>
      </c>
      <c r="P253" s="136">
        <v>36.22</v>
      </c>
      <c r="Q253" s="89"/>
      <c r="R253" s="89"/>
      <c r="S253" s="136"/>
      <c r="T253" s="90">
        <f t="shared" si="24"/>
        <v>22</v>
      </c>
      <c r="U253" s="279">
        <f t="shared" si="25"/>
        <v>36.22</v>
      </c>
      <c r="V253" s="89"/>
    </row>
    <row r="254" spans="1:22" s="107" customFormat="1" ht="15.75">
      <c r="A254" s="103" t="s">
        <v>298</v>
      </c>
      <c r="B254" s="103" t="s">
        <v>415</v>
      </c>
      <c r="C254" s="87">
        <v>3</v>
      </c>
      <c r="D254" s="139">
        <v>4.4800000000000004</v>
      </c>
      <c r="E254" s="149">
        <v>4.4800000000000004</v>
      </c>
      <c r="F254" s="89"/>
      <c r="G254" s="278"/>
      <c r="H254" s="89"/>
      <c r="I254" s="89"/>
      <c r="J254" s="136"/>
      <c r="K254" s="149">
        <f t="shared" si="27"/>
        <v>4.8384</v>
      </c>
      <c r="L254" s="90">
        <f t="shared" si="28"/>
        <v>3</v>
      </c>
      <c r="M254" s="89">
        <v>12434</v>
      </c>
      <c r="N254" s="89">
        <v>12434</v>
      </c>
      <c r="O254" s="89">
        <v>12434</v>
      </c>
      <c r="P254" s="136">
        <v>4.4800000000000004</v>
      </c>
      <c r="Q254" s="89"/>
      <c r="R254" s="89"/>
      <c r="S254" s="136"/>
      <c r="T254" s="90">
        <f t="shared" si="24"/>
        <v>3</v>
      </c>
      <c r="U254" s="279">
        <f t="shared" si="25"/>
        <v>4.4800000000000004</v>
      </c>
      <c r="V254" s="89"/>
    </row>
    <row r="255" spans="1:22" s="107" customFormat="1" ht="15.75">
      <c r="A255" s="103" t="s">
        <v>299</v>
      </c>
      <c r="B255" s="103" t="s">
        <v>449</v>
      </c>
      <c r="C255" s="87">
        <v>13</v>
      </c>
      <c r="D255" s="265">
        <f>207.51-D260</f>
        <v>165.73999999999998</v>
      </c>
      <c r="E255" s="269">
        <v>162.03</v>
      </c>
      <c r="F255" s="101"/>
      <c r="G255" s="278"/>
      <c r="H255" s="89"/>
      <c r="I255" s="89"/>
      <c r="J255" s="263"/>
      <c r="K255" s="269">
        <f t="shared" si="27"/>
        <v>174.9924</v>
      </c>
      <c r="L255" s="90">
        <f t="shared" si="28"/>
        <v>13</v>
      </c>
      <c r="M255" s="89">
        <v>55125</v>
      </c>
      <c r="N255" s="89">
        <v>55125</v>
      </c>
      <c r="O255" s="89">
        <v>55125</v>
      </c>
      <c r="P255" s="263">
        <v>165.74</v>
      </c>
      <c r="Q255" s="89"/>
      <c r="R255" s="89"/>
      <c r="S255" s="263">
        <v>16.329999999999998</v>
      </c>
      <c r="T255" s="90">
        <f t="shared" si="24"/>
        <v>13</v>
      </c>
      <c r="U255" s="279">
        <f>P255+S255+P260+S260</f>
        <v>223.84</v>
      </c>
      <c r="V255" s="89"/>
    </row>
    <row r="256" spans="1:22" s="107" customFormat="1" ht="15.75">
      <c r="A256" s="103" t="s">
        <v>299</v>
      </c>
      <c r="B256" s="103" t="s">
        <v>479</v>
      </c>
      <c r="C256" s="87">
        <v>13</v>
      </c>
      <c r="D256" s="268"/>
      <c r="E256" s="270"/>
      <c r="F256" s="210">
        <v>10</v>
      </c>
      <c r="G256" s="278"/>
      <c r="H256" s="89"/>
      <c r="I256" s="89"/>
      <c r="J256" s="264"/>
      <c r="K256" s="270">
        <f t="shared" si="27"/>
        <v>0</v>
      </c>
      <c r="L256" s="90">
        <f t="shared" si="28"/>
        <v>13</v>
      </c>
      <c r="M256" s="89">
        <v>24413</v>
      </c>
      <c r="N256" s="89">
        <v>24413</v>
      </c>
      <c r="O256" s="89">
        <v>24413</v>
      </c>
      <c r="P256" s="264"/>
      <c r="Q256" s="89"/>
      <c r="R256" s="89"/>
      <c r="S256" s="264"/>
      <c r="T256" s="90">
        <f t="shared" si="24"/>
        <v>13</v>
      </c>
      <c r="U256" s="279">
        <f t="shared" si="25"/>
        <v>0</v>
      </c>
      <c r="V256" s="89"/>
    </row>
    <row r="257" spans="1:22" s="144" customFormat="1" ht="30">
      <c r="A257" s="179" t="s">
        <v>299</v>
      </c>
      <c r="B257" s="179" t="s">
        <v>480</v>
      </c>
      <c r="C257" s="219">
        <v>6</v>
      </c>
      <c r="D257" s="268"/>
      <c r="E257" s="270"/>
      <c r="F257" s="180"/>
      <c r="G257" s="278"/>
      <c r="H257" s="180"/>
      <c r="I257" s="180"/>
      <c r="J257" s="264"/>
      <c r="K257" s="270">
        <f t="shared" si="27"/>
        <v>0</v>
      </c>
      <c r="L257" s="181">
        <f t="shared" si="28"/>
        <v>6</v>
      </c>
      <c r="M257" s="180">
        <v>45360</v>
      </c>
      <c r="N257" s="180">
        <v>45360</v>
      </c>
      <c r="O257" s="180">
        <v>45360</v>
      </c>
      <c r="P257" s="264"/>
      <c r="Q257" s="180">
        <v>3</v>
      </c>
      <c r="R257" s="180">
        <v>45360</v>
      </c>
      <c r="S257" s="264"/>
      <c r="T257" s="181">
        <f t="shared" si="24"/>
        <v>9</v>
      </c>
      <c r="U257" s="279">
        <f t="shared" si="25"/>
        <v>0</v>
      </c>
      <c r="V257" s="165" t="s">
        <v>526</v>
      </c>
    </row>
    <row r="258" spans="1:22" s="107" customFormat="1" ht="15.75">
      <c r="A258" s="103" t="s">
        <v>299</v>
      </c>
      <c r="B258" s="103" t="s">
        <v>481</v>
      </c>
      <c r="C258" s="87">
        <v>3</v>
      </c>
      <c r="D258" s="268"/>
      <c r="E258" s="270"/>
      <c r="F258" s="89"/>
      <c r="G258" s="278"/>
      <c r="H258" s="89"/>
      <c r="I258" s="89"/>
      <c r="J258" s="264"/>
      <c r="K258" s="270">
        <f t="shared" si="27"/>
        <v>0</v>
      </c>
      <c r="L258" s="90">
        <f t="shared" si="28"/>
        <v>3</v>
      </c>
      <c r="M258" s="89">
        <v>25000</v>
      </c>
      <c r="N258" s="89">
        <v>25000</v>
      </c>
      <c r="O258" s="89">
        <v>25000</v>
      </c>
      <c r="P258" s="264"/>
      <c r="Q258" s="89"/>
      <c r="R258" s="89"/>
      <c r="S258" s="264"/>
      <c r="T258" s="90">
        <f t="shared" si="24"/>
        <v>3</v>
      </c>
      <c r="U258" s="279">
        <f t="shared" si="25"/>
        <v>0</v>
      </c>
      <c r="V258" s="89"/>
    </row>
    <row r="259" spans="1:22" s="107" customFormat="1" ht="60" customHeight="1">
      <c r="A259" s="101" t="s">
        <v>299</v>
      </c>
      <c r="B259" s="101" t="s">
        <v>525</v>
      </c>
      <c r="C259" s="170">
        <v>0</v>
      </c>
      <c r="D259" s="268"/>
      <c r="E259" s="270"/>
      <c r="F259" s="89"/>
      <c r="G259" s="278"/>
      <c r="H259" s="101"/>
      <c r="I259" s="101"/>
      <c r="J259" s="264"/>
      <c r="K259" s="270">
        <f t="shared" si="27"/>
        <v>0</v>
      </c>
      <c r="L259" s="170">
        <f t="shared" si="28"/>
        <v>0</v>
      </c>
      <c r="M259" s="101"/>
      <c r="N259" s="101"/>
      <c r="O259" s="101"/>
      <c r="P259" s="264"/>
      <c r="Q259" s="89">
        <v>13</v>
      </c>
      <c r="R259" s="89">
        <v>80000</v>
      </c>
      <c r="S259" s="264"/>
      <c r="T259" s="90">
        <f t="shared" si="24"/>
        <v>13</v>
      </c>
      <c r="U259" s="279">
        <f t="shared" si="25"/>
        <v>0</v>
      </c>
      <c r="V259" s="165" t="s">
        <v>615</v>
      </c>
    </row>
    <row r="260" spans="1:22" s="107" customFormat="1" ht="15.75">
      <c r="A260" s="103" t="s">
        <v>330</v>
      </c>
      <c r="B260" s="103" t="s">
        <v>363</v>
      </c>
      <c r="C260" s="148" t="s">
        <v>482</v>
      </c>
      <c r="D260" s="139">
        <v>41.77</v>
      </c>
      <c r="E260" s="149">
        <v>41.773724999999999</v>
      </c>
      <c r="G260" s="278"/>
      <c r="H260" s="89"/>
      <c r="I260" s="89"/>
      <c r="J260" s="136"/>
      <c r="K260" s="149">
        <f t="shared" si="27"/>
        <v>45.115622999999999</v>
      </c>
      <c r="L260" s="90" t="e">
        <f t="shared" si="28"/>
        <v>#VALUE!</v>
      </c>
      <c r="M260" s="89">
        <v>13230</v>
      </c>
      <c r="N260" s="89">
        <v>13230</v>
      </c>
      <c r="O260" s="89">
        <v>13230</v>
      </c>
      <c r="P260" s="136">
        <v>41.77</v>
      </c>
      <c r="Q260" s="89"/>
      <c r="R260" s="89"/>
      <c r="S260" s="136"/>
      <c r="T260" s="90" t="e">
        <f t="shared" si="24"/>
        <v>#VALUE!</v>
      </c>
      <c r="U260" s="279">
        <f t="shared" si="25"/>
        <v>41.77</v>
      </c>
      <c r="V260" s="89"/>
    </row>
    <row r="261" spans="1:22" s="107" customFormat="1" ht="15.75">
      <c r="A261" s="101"/>
      <c r="B261" s="101" t="s">
        <v>342</v>
      </c>
      <c r="C261" s="101"/>
      <c r="D261" s="197"/>
      <c r="E261" s="198"/>
      <c r="F261" s="101"/>
      <c r="G261" s="195"/>
      <c r="H261" s="101"/>
      <c r="I261" s="101"/>
      <c r="J261" s="196"/>
      <c r="K261" s="198"/>
      <c r="L261" s="101"/>
      <c r="M261" s="101"/>
      <c r="N261" s="101"/>
      <c r="O261" s="101"/>
      <c r="P261" s="196"/>
      <c r="Q261" s="89"/>
      <c r="R261" s="89"/>
      <c r="S261" s="196"/>
      <c r="T261" s="90">
        <f t="shared" ref="T261" si="29">L261+Q261</f>
        <v>0</v>
      </c>
      <c r="U261" s="196"/>
      <c r="V261" s="89"/>
    </row>
    <row r="262" spans="1:22" s="107" customFormat="1" ht="15.75">
      <c r="A262" s="103" t="s">
        <v>300</v>
      </c>
      <c r="B262" s="103" t="s">
        <v>467</v>
      </c>
      <c r="C262" s="148" t="s">
        <v>482</v>
      </c>
      <c r="D262" s="139">
        <v>344.64</v>
      </c>
      <c r="E262" s="149">
        <v>344.64150000000001</v>
      </c>
      <c r="F262" s="89"/>
      <c r="G262" s="278"/>
      <c r="H262" s="89"/>
      <c r="I262" s="89"/>
      <c r="J262" s="136"/>
      <c r="K262" s="149">
        <f t="shared" si="27"/>
        <v>372.21282000000002</v>
      </c>
      <c r="L262" s="90" t="e">
        <f t="shared" si="28"/>
        <v>#VALUE!</v>
      </c>
      <c r="M262" s="89">
        <v>13230</v>
      </c>
      <c r="N262" s="89">
        <v>13230</v>
      </c>
      <c r="O262" s="89">
        <v>13230</v>
      </c>
      <c r="P262" s="136">
        <v>344.64</v>
      </c>
      <c r="Q262" s="89"/>
      <c r="R262" s="89"/>
      <c r="S262" s="136"/>
      <c r="T262" s="90" t="e">
        <f t="shared" si="24"/>
        <v>#VALUE!</v>
      </c>
      <c r="U262" s="279">
        <f>P262+P263</f>
        <v>597.36</v>
      </c>
      <c r="V262" s="89"/>
    </row>
    <row r="263" spans="1:22" s="107" customFormat="1" ht="15.75">
      <c r="A263" s="103" t="s">
        <v>301</v>
      </c>
      <c r="B263" s="103" t="s">
        <v>362</v>
      </c>
      <c r="C263" s="148" t="s">
        <v>482</v>
      </c>
      <c r="D263" s="139">
        <v>252.72</v>
      </c>
      <c r="E263" s="149">
        <v>252.72</v>
      </c>
      <c r="F263" s="89"/>
      <c r="G263" s="278"/>
      <c r="H263" s="89"/>
      <c r="I263" s="89"/>
      <c r="J263" s="136"/>
      <c r="K263" s="149">
        <f t="shared" si="27"/>
        <v>272.93759999999997</v>
      </c>
      <c r="L263" s="90" t="e">
        <f t="shared" si="28"/>
        <v>#VALUE!</v>
      </c>
      <c r="M263" s="89">
        <v>9359</v>
      </c>
      <c r="N263" s="89">
        <v>9359</v>
      </c>
      <c r="O263" s="89">
        <v>9359</v>
      </c>
      <c r="P263" s="136">
        <v>252.72</v>
      </c>
      <c r="Q263" s="89"/>
      <c r="R263" s="89"/>
      <c r="S263" s="136"/>
      <c r="T263" s="90" t="e">
        <f t="shared" si="24"/>
        <v>#VALUE!</v>
      </c>
      <c r="U263" s="279"/>
      <c r="V263" s="89"/>
    </row>
    <row r="264" spans="1:22" s="107" customFormat="1" ht="15.75">
      <c r="A264" s="103" t="s">
        <v>331</v>
      </c>
      <c r="B264" s="103" t="s">
        <v>483</v>
      </c>
      <c r="C264" s="87">
        <v>24</v>
      </c>
      <c r="D264" s="265">
        <v>55.13</v>
      </c>
      <c r="E264" s="269">
        <v>55.134172800000009</v>
      </c>
      <c r="F264" s="89">
        <v>21</v>
      </c>
      <c r="G264" s="286"/>
      <c r="H264" s="89"/>
      <c r="I264" s="89"/>
      <c r="J264" s="263"/>
      <c r="K264" s="269">
        <f t="shared" si="27"/>
        <v>59.544906624000006</v>
      </c>
      <c r="L264" s="90">
        <f t="shared" si="28"/>
        <v>24</v>
      </c>
      <c r="M264" s="89">
        <v>19144</v>
      </c>
      <c r="N264" s="89">
        <v>19144</v>
      </c>
      <c r="O264" s="89">
        <v>19144</v>
      </c>
      <c r="P264" s="263">
        <v>55.13</v>
      </c>
      <c r="Q264" s="89"/>
      <c r="R264" s="89"/>
      <c r="S264" s="263"/>
      <c r="T264" s="90">
        <f t="shared" si="24"/>
        <v>24</v>
      </c>
      <c r="U264" s="263">
        <f t="shared" si="25"/>
        <v>55.13</v>
      </c>
      <c r="V264" s="89"/>
    </row>
    <row r="265" spans="1:22" s="107" customFormat="1" ht="15.75">
      <c r="A265" s="101"/>
      <c r="B265" s="101"/>
      <c r="C265" s="101"/>
      <c r="D265" s="268"/>
      <c r="E265" s="270"/>
      <c r="F265" s="101"/>
      <c r="G265" s="287"/>
      <c r="H265" s="101"/>
      <c r="I265" s="101"/>
      <c r="J265" s="264"/>
      <c r="K265" s="270">
        <f t="shared" si="27"/>
        <v>0</v>
      </c>
      <c r="L265" s="101"/>
      <c r="M265" s="101"/>
      <c r="N265" s="101"/>
      <c r="O265" s="101"/>
      <c r="P265" s="264"/>
      <c r="Q265" s="89"/>
      <c r="R265" s="89"/>
      <c r="S265" s="264"/>
      <c r="T265" s="90">
        <f t="shared" si="24"/>
        <v>0</v>
      </c>
      <c r="U265" s="264">
        <f t="shared" si="25"/>
        <v>0</v>
      </c>
      <c r="V265" s="89"/>
    </row>
    <row r="266" spans="1:22" s="107" customFormat="1" ht="15.75">
      <c r="A266" s="101"/>
      <c r="B266" s="101"/>
      <c r="C266" s="101"/>
      <c r="D266" s="266"/>
      <c r="E266" s="271"/>
      <c r="F266" s="101"/>
      <c r="G266" s="288"/>
      <c r="H266" s="101"/>
      <c r="I266" s="101"/>
      <c r="J266" s="267"/>
      <c r="K266" s="271">
        <f t="shared" si="27"/>
        <v>0</v>
      </c>
      <c r="L266" s="101"/>
      <c r="M266" s="101"/>
      <c r="N266" s="101"/>
      <c r="O266" s="101"/>
      <c r="P266" s="267"/>
      <c r="Q266" s="89"/>
      <c r="R266" s="89"/>
      <c r="S266" s="267"/>
      <c r="T266" s="90">
        <f t="shared" si="24"/>
        <v>0</v>
      </c>
      <c r="U266" s="267">
        <f t="shared" si="25"/>
        <v>0</v>
      </c>
      <c r="V266" s="89"/>
    </row>
    <row r="267" spans="1:22" s="107" customFormat="1">
      <c r="A267" s="93"/>
      <c r="B267" s="93"/>
      <c r="C267" s="93"/>
      <c r="D267" s="142"/>
      <c r="E267" s="108"/>
      <c r="K267" s="108"/>
      <c r="L267" s="109"/>
      <c r="M267" s="110"/>
      <c r="P267" s="111"/>
      <c r="T267" s="109"/>
      <c r="U267" s="112"/>
    </row>
    <row r="268" spans="1:22" s="107" customFormat="1">
      <c r="A268" s="93"/>
      <c r="B268" s="93"/>
      <c r="C268" s="93"/>
      <c r="D268" s="142"/>
      <c r="E268" s="108"/>
      <c r="K268" s="108"/>
      <c r="L268" s="109"/>
      <c r="M268" s="110"/>
      <c r="P268" s="111"/>
      <c r="T268" s="109"/>
      <c r="U268" s="112"/>
    </row>
    <row r="269" spans="1:22" s="107" customFormat="1">
      <c r="A269" s="93"/>
      <c r="B269" s="93"/>
      <c r="C269" s="93"/>
      <c r="D269" s="142"/>
      <c r="E269" s="108"/>
      <c r="K269" s="108"/>
      <c r="L269" s="109"/>
      <c r="M269" s="110"/>
      <c r="P269" s="110"/>
      <c r="T269" s="109"/>
      <c r="U269" s="112"/>
    </row>
    <row r="270" spans="1:22" s="107" customFormat="1">
      <c r="A270" s="93"/>
      <c r="B270" s="93"/>
      <c r="C270" s="93"/>
      <c r="D270" s="142"/>
      <c r="E270" s="108"/>
      <c r="K270" s="108"/>
      <c r="L270" s="109"/>
      <c r="M270" s="110"/>
      <c r="P270" s="110"/>
      <c r="T270" s="109"/>
      <c r="U270" s="112"/>
    </row>
    <row r="271" spans="1:22" s="107" customFormat="1">
      <c r="A271" s="93"/>
      <c r="B271" s="93"/>
      <c r="C271" s="93"/>
      <c r="D271" s="142"/>
      <c r="E271" s="108"/>
      <c r="K271" s="108"/>
      <c r="L271" s="109"/>
      <c r="M271" s="110"/>
      <c r="P271" s="110"/>
      <c r="T271" s="109"/>
      <c r="U271" s="112"/>
    </row>
    <row r="272" spans="1:22" s="107" customFormat="1">
      <c r="A272" s="93"/>
      <c r="B272" s="93"/>
      <c r="C272" s="93"/>
      <c r="D272" s="142"/>
      <c r="E272" s="108"/>
      <c r="K272" s="108"/>
      <c r="L272" s="109"/>
      <c r="M272" s="110"/>
      <c r="P272" s="110"/>
      <c r="T272" s="109"/>
      <c r="U272" s="112"/>
    </row>
    <row r="273" spans="1:21" s="107" customFormat="1">
      <c r="A273" s="93"/>
      <c r="B273" s="93"/>
      <c r="C273" s="93"/>
      <c r="D273" s="142"/>
      <c r="E273" s="108"/>
      <c r="K273" s="108"/>
      <c r="L273" s="109"/>
      <c r="M273" s="110"/>
      <c r="P273" s="110"/>
      <c r="T273" s="109"/>
      <c r="U273" s="112"/>
    </row>
    <row r="274" spans="1:21" s="107" customFormat="1">
      <c r="A274" s="93"/>
      <c r="B274" s="93"/>
      <c r="C274" s="93"/>
      <c r="D274" s="142"/>
      <c r="E274" s="108"/>
      <c r="K274" s="108"/>
      <c r="L274" s="109"/>
      <c r="M274" s="110"/>
      <c r="P274" s="110"/>
      <c r="T274" s="109"/>
      <c r="U274" s="112"/>
    </row>
    <row r="275" spans="1:21" s="107" customFormat="1">
      <c r="A275" s="93"/>
      <c r="B275" s="93"/>
      <c r="C275" s="93"/>
      <c r="D275" s="142"/>
      <c r="E275" s="108"/>
      <c r="K275" s="108"/>
      <c r="L275" s="109"/>
      <c r="M275" s="110"/>
      <c r="P275" s="110"/>
      <c r="T275" s="109"/>
      <c r="U275" s="112"/>
    </row>
    <row r="276" spans="1:21" s="107" customFormat="1">
      <c r="A276" s="93"/>
      <c r="B276" s="93"/>
      <c r="C276" s="93"/>
      <c r="D276" s="142"/>
      <c r="E276" s="108"/>
      <c r="K276" s="108"/>
      <c r="L276" s="109"/>
      <c r="M276" s="110"/>
      <c r="P276" s="110"/>
      <c r="T276" s="109"/>
      <c r="U276" s="112"/>
    </row>
    <row r="277" spans="1:21" s="107" customFormat="1">
      <c r="A277" s="93"/>
      <c r="B277" s="93"/>
      <c r="C277" s="93"/>
      <c r="D277" s="142"/>
      <c r="E277" s="108"/>
      <c r="K277" s="108"/>
      <c r="L277" s="109"/>
      <c r="M277" s="110"/>
      <c r="P277" s="110"/>
      <c r="T277" s="109"/>
      <c r="U277" s="112"/>
    </row>
    <row r="278" spans="1:21" s="107" customFormat="1">
      <c r="A278" s="93"/>
      <c r="B278" s="93"/>
      <c r="C278" s="93"/>
      <c r="D278" s="142"/>
      <c r="E278" s="108"/>
      <c r="K278" s="108"/>
      <c r="L278" s="109"/>
      <c r="M278" s="110"/>
      <c r="P278" s="110"/>
      <c r="T278" s="109"/>
      <c r="U278" s="112"/>
    </row>
    <row r="279" spans="1:21" s="107" customFormat="1">
      <c r="A279" s="93"/>
      <c r="B279" s="93"/>
      <c r="C279" s="93"/>
      <c r="D279" s="142"/>
      <c r="E279" s="108"/>
      <c r="K279" s="108"/>
      <c r="L279" s="109"/>
      <c r="M279" s="110"/>
      <c r="P279" s="110"/>
      <c r="T279" s="109"/>
      <c r="U279" s="112"/>
    </row>
    <row r="280" spans="1:21" s="107" customFormat="1">
      <c r="A280" s="93"/>
      <c r="B280" s="93"/>
      <c r="C280" s="93"/>
      <c r="D280" s="142"/>
      <c r="E280" s="108"/>
      <c r="K280" s="108"/>
      <c r="L280" s="109"/>
      <c r="M280" s="110"/>
      <c r="P280" s="110"/>
      <c r="T280" s="109"/>
      <c r="U280" s="112"/>
    </row>
    <row r="281" spans="1:21" s="107" customFormat="1">
      <c r="A281" s="93"/>
      <c r="B281" s="93"/>
      <c r="C281" s="93"/>
      <c r="D281" s="142"/>
      <c r="E281" s="108"/>
      <c r="K281" s="108"/>
      <c r="L281" s="109"/>
      <c r="M281" s="110"/>
      <c r="P281" s="110"/>
      <c r="T281" s="109"/>
      <c r="U281" s="112"/>
    </row>
    <row r="282" spans="1:21" s="107" customFormat="1">
      <c r="A282" s="93"/>
      <c r="B282" s="93"/>
      <c r="C282" s="93"/>
      <c r="D282" s="142"/>
      <c r="E282" s="108"/>
      <c r="K282" s="108"/>
      <c r="L282" s="109"/>
      <c r="M282" s="110"/>
      <c r="P282" s="110"/>
      <c r="T282" s="109"/>
      <c r="U282" s="112"/>
    </row>
    <row r="283" spans="1:21" s="107" customFormat="1">
      <c r="A283" s="93"/>
      <c r="B283" s="93"/>
      <c r="C283" s="93"/>
      <c r="D283" s="142"/>
      <c r="E283" s="108"/>
      <c r="K283" s="108"/>
      <c r="L283" s="109"/>
      <c r="M283" s="110"/>
      <c r="P283" s="110"/>
      <c r="T283" s="109"/>
      <c r="U283" s="112"/>
    </row>
    <row r="284" spans="1:21" s="107" customFormat="1">
      <c r="A284" s="93"/>
      <c r="B284" s="93"/>
      <c r="C284" s="93"/>
      <c r="D284" s="142"/>
      <c r="E284" s="108"/>
      <c r="K284" s="108"/>
      <c r="L284" s="109"/>
      <c r="M284" s="110"/>
      <c r="P284" s="110"/>
      <c r="T284" s="109"/>
      <c r="U284" s="112"/>
    </row>
    <row r="285" spans="1:21" s="107" customFormat="1">
      <c r="A285" s="93"/>
      <c r="B285" s="93"/>
      <c r="C285" s="93"/>
      <c r="D285" s="142"/>
      <c r="E285" s="108"/>
      <c r="K285" s="108"/>
      <c r="L285" s="109"/>
      <c r="M285" s="110"/>
      <c r="P285" s="110"/>
      <c r="T285" s="109"/>
      <c r="U285" s="112"/>
    </row>
    <row r="286" spans="1:21" s="107" customFormat="1">
      <c r="A286" s="93"/>
      <c r="B286" s="93"/>
      <c r="C286" s="93"/>
      <c r="D286" s="142"/>
      <c r="E286" s="108"/>
      <c r="K286" s="108"/>
      <c r="L286" s="109"/>
      <c r="M286" s="110"/>
      <c r="P286" s="110"/>
      <c r="T286" s="109"/>
      <c r="U286" s="112"/>
    </row>
    <row r="287" spans="1:21" s="107" customFormat="1">
      <c r="A287" s="93"/>
      <c r="B287" s="93"/>
      <c r="C287" s="93"/>
      <c r="D287" s="142"/>
      <c r="E287" s="108"/>
      <c r="K287" s="108"/>
      <c r="L287" s="109"/>
      <c r="M287" s="110"/>
      <c r="P287" s="110"/>
      <c r="T287" s="109"/>
      <c r="U287" s="112"/>
    </row>
    <row r="288" spans="1:21" s="107" customFormat="1">
      <c r="A288" s="93"/>
      <c r="B288" s="93"/>
      <c r="C288" s="93"/>
      <c r="D288" s="142"/>
      <c r="E288" s="108"/>
      <c r="K288" s="108"/>
      <c r="L288" s="109"/>
      <c r="M288" s="110"/>
      <c r="P288" s="110"/>
      <c r="T288" s="109"/>
      <c r="U288" s="112"/>
    </row>
    <row r="289" spans="1:21" s="107" customFormat="1">
      <c r="A289" s="93"/>
      <c r="B289" s="93"/>
      <c r="C289" s="93"/>
      <c r="D289" s="142"/>
      <c r="E289" s="108"/>
      <c r="K289" s="108"/>
      <c r="L289" s="109"/>
      <c r="M289" s="110"/>
      <c r="P289" s="110"/>
      <c r="T289" s="109"/>
      <c r="U289" s="112"/>
    </row>
    <row r="290" spans="1:21" s="107" customFormat="1">
      <c r="A290" s="93"/>
      <c r="B290" s="93"/>
      <c r="C290" s="93"/>
      <c r="D290" s="142"/>
      <c r="E290" s="108"/>
      <c r="K290" s="108"/>
      <c r="L290" s="109"/>
      <c r="M290" s="110"/>
      <c r="P290" s="110"/>
      <c r="T290" s="109"/>
      <c r="U290" s="112"/>
    </row>
    <row r="291" spans="1:21" s="107" customFormat="1">
      <c r="A291" s="93"/>
      <c r="B291" s="93"/>
      <c r="C291" s="93"/>
      <c r="D291" s="142"/>
      <c r="E291" s="108"/>
      <c r="K291" s="108"/>
      <c r="L291" s="109"/>
      <c r="M291" s="110"/>
      <c r="P291" s="110"/>
      <c r="T291" s="109"/>
      <c r="U291" s="112"/>
    </row>
    <row r="292" spans="1:21" s="107" customFormat="1">
      <c r="A292" s="93"/>
      <c r="B292" s="93"/>
      <c r="C292" s="93"/>
      <c r="D292" s="142"/>
      <c r="E292" s="108"/>
      <c r="K292" s="108"/>
      <c r="L292" s="109"/>
      <c r="M292" s="110"/>
      <c r="P292" s="110"/>
      <c r="T292" s="109"/>
      <c r="U292" s="112"/>
    </row>
    <row r="293" spans="1:21" s="107" customFormat="1">
      <c r="A293" s="93"/>
      <c r="B293" s="93"/>
      <c r="C293" s="93"/>
      <c r="D293" s="142"/>
      <c r="E293" s="108"/>
      <c r="K293" s="108"/>
      <c r="L293" s="109"/>
      <c r="M293" s="110"/>
      <c r="P293" s="110"/>
      <c r="T293" s="109"/>
      <c r="U293" s="112"/>
    </row>
    <row r="294" spans="1:21" s="107" customFormat="1">
      <c r="A294" s="93"/>
      <c r="B294" s="93"/>
      <c r="C294" s="93"/>
      <c r="D294" s="142"/>
      <c r="E294" s="108"/>
      <c r="K294" s="108"/>
      <c r="L294" s="109"/>
      <c r="M294" s="110"/>
      <c r="P294" s="110"/>
      <c r="T294" s="109"/>
      <c r="U294" s="112"/>
    </row>
    <row r="295" spans="1:21" s="107" customFormat="1">
      <c r="A295" s="93"/>
      <c r="B295" s="93"/>
      <c r="C295" s="93"/>
      <c r="D295" s="142"/>
      <c r="E295" s="108"/>
      <c r="K295" s="108"/>
      <c r="L295" s="109"/>
      <c r="M295" s="110"/>
      <c r="P295" s="110"/>
      <c r="T295" s="109"/>
      <c r="U295" s="112"/>
    </row>
    <row r="296" spans="1:21" s="107" customFormat="1">
      <c r="A296" s="93"/>
      <c r="B296" s="93"/>
      <c r="C296" s="93"/>
      <c r="D296" s="142"/>
      <c r="E296" s="108"/>
      <c r="K296" s="108"/>
      <c r="L296" s="109"/>
      <c r="M296" s="110"/>
      <c r="P296" s="110"/>
      <c r="T296" s="109"/>
      <c r="U296" s="112"/>
    </row>
    <row r="297" spans="1:21" s="107" customFormat="1">
      <c r="A297" s="93"/>
      <c r="B297" s="93"/>
      <c r="C297" s="93"/>
      <c r="D297" s="142"/>
      <c r="E297" s="108"/>
      <c r="K297" s="108"/>
      <c r="L297" s="109"/>
      <c r="M297" s="110"/>
      <c r="P297" s="110"/>
      <c r="T297" s="109"/>
      <c r="U297" s="112"/>
    </row>
    <row r="298" spans="1:21" s="107" customFormat="1">
      <c r="A298" s="93"/>
      <c r="B298" s="93"/>
      <c r="C298" s="93"/>
      <c r="D298" s="142"/>
      <c r="E298" s="108"/>
      <c r="K298" s="108"/>
      <c r="L298" s="109"/>
      <c r="M298" s="110"/>
      <c r="P298" s="110"/>
      <c r="T298" s="109"/>
      <c r="U298" s="112"/>
    </row>
    <row r="299" spans="1:21" s="107" customFormat="1">
      <c r="A299" s="93"/>
      <c r="B299" s="93"/>
      <c r="C299" s="93"/>
      <c r="D299" s="142"/>
      <c r="E299" s="108"/>
      <c r="K299" s="108"/>
      <c r="L299" s="109"/>
      <c r="M299" s="110"/>
      <c r="P299" s="110"/>
      <c r="T299" s="109"/>
      <c r="U299" s="112"/>
    </row>
    <row r="300" spans="1:21" s="107" customFormat="1">
      <c r="A300" s="93"/>
      <c r="B300" s="93"/>
      <c r="C300" s="93"/>
      <c r="D300" s="142"/>
      <c r="E300" s="108"/>
      <c r="K300" s="108"/>
      <c r="L300" s="109"/>
      <c r="M300" s="110"/>
      <c r="P300" s="110"/>
      <c r="T300" s="109"/>
      <c r="U300" s="112"/>
    </row>
    <row r="301" spans="1:21" s="107" customFormat="1">
      <c r="A301" s="93"/>
      <c r="B301" s="93"/>
      <c r="C301" s="93"/>
      <c r="D301" s="142"/>
      <c r="E301" s="108"/>
      <c r="K301" s="108"/>
      <c r="L301" s="109"/>
      <c r="M301" s="110"/>
      <c r="P301" s="110"/>
      <c r="T301" s="109"/>
      <c r="U301" s="112"/>
    </row>
    <row r="302" spans="1:21" s="107" customFormat="1">
      <c r="A302" s="93"/>
      <c r="B302" s="93"/>
      <c r="C302" s="93"/>
      <c r="D302" s="142"/>
      <c r="E302" s="108"/>
      <c r="K302" s="108"/>
      <c r="L302" s="109"/>
      <c r="M302" s="110"/>
      <c r="P302" s="110"/>
      <c r="T302" s="109"/>
      <c r="U302" s="112"/>
    </row>
    <row r="303" spans="1:21" s="107" customFormat="1">
      <c r="A303" s="93"/>
      <c r="B303" s="93"/>
      <c r="C303" s="93"/>
      <c r="D303" s="142"/>
      <c r="E303" s="108"/>
      <c r="K303" s="108"/>
      <c r="L303" s="109"/>
      <c r="M303" s="110"/>
      <c r="P303" s="110"/>
      <c r="T303" s="109"/>
      <c r="U303" s="112"/>
    </row>
    <row r="304" spans="1:21" s="107" customFormat="1">
      <c r="A304" s="93"/>
      <c r="B304" s="93"/>
      <c r="C304" s="93"/>
      <c r="D304" s="142"/>
      <c r="E304" s="108"/>
      <c r="K304" s="108"/>
      <c r="L304" s="109"/>
      <c r="M304" s="110"/>
      <c r="P304" s="110"/>
      <c r="T304" s="109"/>
      <c r="U304" s="112"/>
    </row>
    <row r="305" spans="1:21" s="107" customFormat="1">
      <c r="A305" s="93"/>
      <c r="B305" s="93"/>
      <c r="C305" s="93"/>
      <c r="D305" s="142"/>
      <c r="E305" s="108"/>
      <c r="K305" s="108"/>
      <c r="L305" s="109"/>
      <c r="M305" s="110"/>
      <c r="P305" s="110"/>
      <c r="T305" s="109"/>
      <c r="U305" s="112"/>
    </row>
    <row r="306" spans="1:21" s="107" customFormat="1">
      <c r="A306" s="93"/>
      <c r="B306" s="93"/>
      <c r="C306" s="93"/>
      <c r="D306" s="142"/>
      <c r="E306" s="108"/>
      <c r="K306" s="108"/>
      <c r="L306" s="109"/>
      <c r="M306" s="110"/>
      <c r="P306" s="110"/>
      <c r="T306" s="109"/>
      <c r="U306" s="112"/>
    </row>
    <row r="307" spans="1:21" s="107" customFormat="1">
      <c r="A307" s="93"/>
      <c r="B307" s="93"/>
      <c r="C307" s="93"/>
      <c r="D307" s="142"/>
      <c r="E307" s="108"/>
      <c r="K307" s="108"/>
      <c r="L307" s="109"/>
      <c r="M307" s="110"/>
      <c r="P307" s="110"/>
      <c r="T307" s="109"/>
      <c r="U307" s="112"/>
    </row>
    <row r="308" spans="1:21" s="107" customFormat="1">
      <c r="A308" s="93"/>
      <c r="B308" s="93"/>
      <c r="C308" s="93"/>
      <c r="D308" s="142"/>
      <c r="E308" s="108"/>
      <c r="K308" s="108"/>
      <c r="L308" s="109"/>
      <c r="M308" s="110"/>
      <c r="P308" s="110"/>
      <c r="T308" s="109"/>
      <c r="U308" s="112"/>
    </row>
    <row r="309" spans="1:21" s="107" customFormat="1">
      <c r="A309" s="93"/>
      <c r="B309" s="93"/>
      <c r="C309" s="93"/>
      <c r="D309" s="142"/>
      <c r="E309" s="108"/>
      <c r="K309" s="108"/>
      <c r="L309" s="109"/>
      <c r="M309" s="110"/>
      <c r="P309" s="110"/>
      <c r="T309" s="109"/>
      <c r="U309" s="112"/>
    </row>
    <row r="310" spans="1:21" s="107" customFormat="1">
      <c r="A310" s="93"/>
      <c r="B310" s="93"/>
      <c r="C310" s="93"/>
      <c r="D310" s="142"/>
      <c r="E310" s="108"/>
      <c r="K310" s="108"/>
      <c r="L310" s="109"/>
      <c r="M310" s="110"/>
      <c r="P310" s="110"/>
      <c r="T310" s="109"/>
      <c r="U310" s="112"/>
    </row>
    <row r="311" spans="1:21" s="107" customFormat="1">
      <c r="A311" s="93"/>
      <c r="B311" s="93"/>
      <c r="C311" s="93"/>
      <c r="D311" s="142"/>
      <c r="E311" s="108"/>
      <c r="K311" s="108"/>
      <c r="L311" s="109"/>
      <c r="M311" s="110"/>
      <c r="P311" s="110"/>
      <c r="T311" s="109"/>
      <c r="U311" s="112"/>
    </row>
    <row r="312" spans="1:21" s="107" customFormat="1">
      <c r="A312" s="93"/>
      <c r="B312" s="93"/>
      <c r="C312" s="93"/>
      <c r="D312" s="142"/>
      <c r="E312" s="108"/>
      <c r="K312" s="108"/>
      <c r="L312" s="109"/>
      <c r="M312" s="110"/>
      <c r="P312" s="110"/>
      <c r="T312" s="109"/>
      <c r="U312" s="112"/>
    </row>
    <row r="313" spans="1:21" s="107" customFormat="1">
      <c r="A313" s="93"/>
      <c r="B313" s="93"/>
      <c r="C313" s="93"/>
      <c r="D313" s="142"/>
      <c r="E313" s="108"/>
      <c r="K313" s="108"/>
      <c r="L313" s="109"/>
      <c r="M313" s="110"/>
      <c r="P313" s="110"/>
      <c r="T313" s="109"/>
      <c r="U313" s="112"/>
    </row>
    <row r="314" spans="1:21" s="107" customFormat="1">
      <c r="A314" s="93"/>
      <c r="B314" s="93"/>
      <c r="C314" s="93"/>
      <c r="D314" s="142"/>
      <c r="E314" s="108"/>
      <c r="K314" s="108"/>
      <c r="L314" s="109"/>
      <c r="M314" s="110"/>
      <c r="P314" s="110"/>
      <c r="T314" s="109"/>
      <c r="U314" s="112"/>
    </row>
    <row r="315" spans="1:21" s="107" customFormat="1">
      <c r="A315" s="93"/>
      <c r="B315" s="93"/>
      <c r="C315" s="93"/>
      <c r="D315" s="142"/>
      <c r="E315" s="108"/>
      <c r="K315" s="108"/>
      <c r="L315" s="109"/>
      <c r="M315" s="110"/>
      <c r="P315" s="110"/>
      <c r="T315" s="109"/>
      <c r="U315" s="112"/>
    </row>
    <row r="316" spans="1:21" s="107" customFormat="1">
      <c r="A316" s="93"/>
      <c r="B316" s="93"/>
      <c r="C316" s="93"/>
      <c r="D316" s="142"/>
      <c r="E316" s="108"/>
      <c r="K316" s="108"/>
      <c r="L316" s="109"/>
      <c r="M316" s="110"/>
      <c r="P316" s="110"/>
      <c r="T316" s="109"/>
      <c r="U316" s="112"/>
    </row>
    <row r="317" spans="1:21" s="107" customFormat="1">
      <c r="A317" s="93"/>
      <c r="B317" s="93"/>
      <c r="C317" s="93"/>
      <c r="D317" s="142"/>
      <c r="E317" s="108"/>
      <c r="K317" s="108"/>
      <c r="L317" s="109"/>
      <c r="M317" s="110"/>
      <c r="P317" s="110"/>
      <c r="T317" s="109"/>
      <c r="U317" s="112"/>
    </row>
    <row r="318" spans="1:21" s="107" customFormat="1">
      <c r="A318" s="93"/>
      <c r="B318" s="93"/>
      <c r="C318" s="93"/>
      <c r="D318" s="142"/>
      <c r="E318" s="108"/>
      <c r="K318" s="108"/>
      <c r="L318" s="109"/>
      <c r="M318" s="110"/>
      <c r="P318" s="110"/>
      <c r="T318" s="109"/>
      <c r="U318" s="112"/>
    </row>
    <row r="319" spans="1:21" s="107" customFormat="1">
      <c r="A319" s="93"/>
      <c r="B319" s="93"/>
      <c r="C319" s="93"/>
      <c r="D319" s="142"/>
      <c r="E319" s="108"/>
      <c r="K319" s="108"/>
      <c r="L319" s="109"/>
      <c r="M319" s="110"/>
      <c r="P319" s="110"/>
      <c r="T319" s="109"/>
      <c r="U319" s="112"/>
    </row>
    <row r="320" spans="1:21" s="107" customFormat="1">
      <c r="A320" s="93"/>
      <c r="B320" s="93"/>
      <c r="C320" s="93"/>
      <c r="D320" s="142"/>
      <c r="E320" s="108"/>
      <c r="K320" s="108"/>
      <c r="L320" s="109"/>
      <c r="M320" s="110"/>
      <c r="P320" s="110"/>
      <c r="T320" s="109"/>
      <c r="U320" s="112"/>
    </row>
    <row r="321" spans="1:21" s="107" customFormat="1">
      <c r="A321" s="93"/>
      <c r="B321" s="93"/>
      <c r="C321" s="93"/>
      <c r="D321" s="142"/>
      <c r="E321" s="108"/>
      <c r="K321" s="108"/>
      <c r="L321" s="109"/>
      <c r="M321" s="110"/>
      <c r="P321" s="110"/>
      <c r="T321" s="109"/>
      <c r="U321" s="112"/>
    </row>
    <row r="322" spans="1:21" s="107" customFormat="1">
      <c r="A322" s="93"/>
      <c r="B322" s="93"/>
      <c r="C322" s="93"/>
      <c r="D322" s="142"/>
      <c r="E322" s="108"/>
      <c r="K322" s="108"/>
      <c r="L322" s="109"/>
      <c r="M322" s="110"/>
      <c r="P322" s="110"/>
      <c r="T322" s="109"/>
      <c r="U322" s="112"/>
    </row>
    <row r="323" spans="1:21" s="107" customFormat="1">
      <c r="A323" s="93"/>
      <c r="B323" s="93"/>
      <c r="C323" s="93"/>
      <c r="D323" s="142"/>
      <c r="E323" s="108"/>
      <c r="K323" s="108"/>
      <c r="L323" s="109"/>
      <c r="M323" s="110"/>
      <c r="P323" s="110"/>
      <c r="T323" s="109"/>
      <c r="U323" s="112"/>
    </row>
    <row r="324" spans="1:21" s="107" customFormat="1">
      <c r="A324" s="93"/>
      <c r="B324" s="93"/>
      <c r="C324" s="93"/>
      <c r="D324" s="142"/>
      <c r="E324" s="108"/>
      <c r="K324" s="108"/>
      <c r="L324" s="109"/>
      <c r="M324" s="110"/>
      <c r="P324" s="110"/>
      <c r="T324" s="109"/>
      <c r="U324" s="112"/>
    </row>
    <row r="325" spans="1:21" s="107" customFormat="1">
      <c r="A325" s="93"/>
      <c r="B325" s="93"/>
      <c r="C325" s="93"/>
      <c r="D325" s="142"/>
      <c r="E325" s="108"/>
      <c r="K325" s="108"/>
      <c r="L325" s="109"/>
      <c r="M325" s="110"/>
      <c r="P325" s="110"/>
      <c r="T325" s="109"/>
      <c r="U325" s="112"/>
    </row>
    <row r="326" spans="1:21" s="107" customFormat="1">
      <c r="A326" s="93"/>
      <c r="B326" s="93"/>
      <c r="C326" s="93"/>
      <c r="D326" s="142"/>
      <c r="E326" s="108"/>
      <c r="K326" s="108"/>
      <c r="L326" s="109"/>
      <c r="M326" s="110"/>
      <c r="P326" s="110"/>
      <c r="T326" s="109"/>
      <c r="U326" s="112"/>
    </row>
    <row r="327" spans="1:21" s="107" customFormat="1">
      <c r="A327" s="93"/>
      <c r="B327" s="93"/>
      <c r="C327" s="93"/>
      <c r="D327" s="142"/>
      <c r="E327" s="108"/>
      <c r="K327" s="108"/>
      <c r="L327" s="109"/>
      <c r="M327" s="110"/>
      <c r="P327" s="110"/>
      <c r="T327" s="109"/>
      <c r="U327" s="112"/>
    </row>
    <row r="328" spans="1:21" s="107" customFormat="1">
      <c r="A328" s="93"/>
      <c r="B328" s="93"/>
      <c r="C328" s="93"/>
      <c r="D328" s="142"/>
      <c r="E328" s="108"/>
      <c r="K328" s="108"/>
      <c r="L328" s="109"/>
      <c r="M328" s="110"/>
      <c r="P328" s="110"/>
      <c r="T328" s="109"/>
      <c r="U328" s="112"/>
    </row>
    <row r="329" spans="1:21" s="107" customFormat="1">
      <c r="A329" s="93"/>
      <c r="B329" s="93"/>
      <c r="C329" s="93"/>
      <c r="D329" s="142"/>
      <c r="E329" s="108"/>
      <c r="K329" s="108"/>
      <c r="L329" s="109"/>
      <c r="M329" s="110"/>
      <c r="P329" s="110"/>
      <c r="T329" s="109"/>
      <c r="U329" s="112"/>
    </row>
    <row r="330" spans="1:21" s="107" customFormat="1">
      <c r="A330" s="93"/>
      <c r="B330" s="93"/>
      <c r="C330" s="93"/>
      <c r="D330" s="142"/>
      <c r="E330" s="108"/>
      <c r="K330" s="108"/>
      <c r="L330" s="109"/>
      <c r="M330" s="110"/>
      <c r="P330" s="110"/>
      <c r="T330" s="109"/>
      <c r="U330" s="112"/>
    </row>
    <row r="331" spans="1:21" s="107" customFormat="1">
      <c r="A331" s="93"/>
      <c r="B331" s="93"/>
      <c r="C331" s="93"/>
      <c r="D331" s="142"/>
      <c r="E331" s="108"/>
      <c r="K331" s="108"/>
      <c r="L331" s="109"/>
      <c r="M331" s="110"/>
      <c r="P331" s="110"/>
      <c r="T331" s="109"/>
      <c r="U331" s="112"/>
    </row>
    <row r="332" spans="1:21" s="107" customFormat="1">
      <c r="A332" s="93"/>
      <c r="B332" s="93"/>
      <c r="C332" s="93"/>
      <c r="D332" s="142"/>
      <c r="E332" s="108"/>
      <c r="K332" s="108"/>
      <c r="L332" s="109"/>
      <c r="M332" s="110"/>
      <c r="P332" s="110"/>
      <c r="T332" s="109"/>
      <c r="U332" s="112"/>
    </row>
    <row r="333" spans="1:21" s="107" customFormat="1">
      <c r="A333" s="93"/>
      <c r="B333" s="93"/>
      <c r="C333" s="93"/>
      <c r="D333" s="142"/>
      <c r="E333" s="108"/>
      <c r="K333" s="108"/>
      <c r="L333" s="109"/>
      <c r="M333" s="110"/>
      <c r="P333" s="110"/>
      <c r="T333" s="109"/>
      <c r="U333" s="112"/>
    </row>
    <row r="334" spans="1:21" s="107" customFormat="1">
      <c r="A334" s="93"/>
      <c r="B334" s="93"/>
      <c r="C334" s="93"/>
      <c r="D334" s="142"/>
      <c r="E334" s="108"/>
      <c r="K334" s="108"/>
      <c r="L334" s="109"/>
      <c r="M334" s="110"/>
      <c r="P334" s="110"/>
      <c r="T334" s="109"/>
      <c r="U334" s="112"/>
    </row>
    <row r="335" spans="1:21" s="107" customFormat="1">
      <c r="A335" s="93"/>
      <c r="B335" s="93"/>
      <c r="C335" s="93"/>
      <c r="D335" s="142"/>
      <c r="E335" s="108"/>
      <c r="K335" s="108"/>
      <c r="L335" s="109"/>
      <c r="M335" s="110"/>
      <c r="P335" s="110"/>
      <c r="T335" s="109"/>
      <c r="U335" s="112"/>
    </row>
    <row r="336" spans="1:21" s="107" customFormat="1">
      <c r="A336" s="93"/>
      <c r="B336" s="93"/>
      <c r="C336" s="93"/>
      <c r="D336" s="142"/>
      <c r="E336" s="108"/>
      <c r="K336" s="108"/>
      <c r="L336" s="109"/>
      <c r="M336" s="110"/>
      <c r="P336" s="110"/>
      <c r="T336" s="109"/>
      <c r="U336" s="112"/>
    </row>
    <row r="337" spans="1:21" s="107" customFormat="1">
      <c r="A337" s="93"/>
      <c r="B337" s="93"/>
      <c r="C337" s="93"/>
      <c r="D337" s="142"/>
      <c r="E337" s="108"/>
      <c r="K337" s="108"/>
      <c r="L337" s="109"/>
      <c r="M337" s="110"/>
      <c r="P337" s="110"/>
      <c r="T337" s="109"/>
      <c r="U337" s="112"/>
    </row>
    <row r="338" spans="1:21" s="107" customFormat="1">
      <c r="A338" s="93"/>
      <c r="B338" s="93"/>
      <c r="C338" s="93"/>
      <c r="D338" s="142"/>
      <c r="E338" s="108"/>
      <c r="K338" s="108"/>
      <c r="L338" s="109"/>
      <c r="M338" s="110"/>
      <c r="P338" s="110"/>
      <c r="T338" s="109"/>
      <c r="U338" s="112"/>
    </row>
    <row r="339" spans="1:21" s="107" customFormat="1">
      <c r="D339" s="143"/>
      <c r="E339" s="110"/>
      <c r="K339" s="108"/>
      <c r="L339" s="109"/>
      <c r="M339" s="110"/>
      <c r="P339" s="110"/>
      <c r="T339" s="109"/>
      <c r="U339" s="112"/>
    </row>
    <row r="340" spans="1:21" s="107" customFormat="1">
      <c r="D340" s="143"/>
      <c r="E340" s="110"/>
      <c r="K340" s="108"/>
      <c r="L340" s="109"/>
      <c r="M340" s="110"/>
      <c r="P340" s="110"/>
      <c r="T340" s="109"/>
      <c r="U340" s="112"/>
    </row>
    <row r="341" spans="1:21" s="107" customFormat="1">
      <c r="D341" s="143"/>
      <c r="E341" s="110"/>
      <c r="K341" s="108"/>
      <c r="L341" s="109"/>
      <c r="M341" s="110"/>
      <c r="P341" s="110"/>
      <c r="T341" s="109"/>
      <c r="U341" s="112"/>
    </row>
    <row r="342" spans="1:21" s="107" customFormat="1">
      <c r="D342" s="143"/>
      <c r="E342" s="110"/>
      <c r="K342" s="108"/>
      <c r="L342" s="109"/>
      <c r="M342" s="110"/>
      <c r="P342" s="110"/>
      <c r="T342" s="109"/>
      <c r="U342" s="112"/>
    </row>
    <row r="343" spans="1:21" s="107" customFormat="1">
      <c r="D343" s="143"/>
      <c r="E343" s="110"/>
      <c r="K343" s="108"/>
      <c r="L343" s="109"/>
      <c r="M343" s="110"/>
      <c r="P343" s="110"/>
      <c r="T343" s="109"/>
      <c r="U343" s="112"/>
    </row>
    <row r="344" spans="1:21" s="107" customFormat="1">
      <c r="D344" s="143"/>
      <c r="E344" s="110"/>
      <c r="K344" s="108"/>
      <c r="L344" s="109"/>
      <c r="M344" s="110"/>
      <c r="P344" s="110"/>
      <c r="T344" s="109"/>
      <c r="U344" s="112"/>
    </row>
    <row r="345" spans="1:21" s="107" customFormat="1">
      <c r="D345" s="143"/>
      <c r="E345" s="110"/>
      <c r="K345" s="108"/>
      <c r="L345" s="109"/>
      <c r="M345" s="110"/>
      <c r="P345" s="110"/>
      <c r="T345" s="109"/>
      <c r="U345" s="112"/>
    </row>
    <row r="346" spans="1:21" s="107" customFormat="1">
      <c r="D346" s="143"/>
      <c r="E346" s="110"/>
      <c r="K346" s="108"/>
      <c r="L346" s="109"/>
      <c r="M346" s="110"/>
      <c r="P346" s="110"/>
      <c r="T346" s="109"/>
      <c r="U346" s="112"/>
    </row>
    <row r="347" spans="1:21" s="107" customFormat="1">
      <c r="D347" s="143"/>
      <c r="E347" s="110"/>
      <c r="K347" s="108"/>
      <c r="L347" s="109"/>
      <c r="M347" s="110"/>
      <c r="P347" s="110"/>
      <c r="T347" s="109"/>
      <c r="U347" s="112"/>
    </row>
    <row r="348" spans="1:21" s="107" customFormat="1">
      <c r="D348" s="143"/>
      <c r="E348" s="110"/>
      <c r="K348" s="108"/>
      <c r="L348" s="109"/>
      <c r="M348" s="110"/>
      <c r="P348" s="110"/>
      <c r="T348" s="109"/>
      <c r="U348" s="112"/>
    </row>
    <row r="349" spans="1:21" s="107" customFormat="1">
      <c r="D349" s="143"/>
      <c r="E349" s="110"/>
      <c r="K349" s="108"/>
      <c r="L349" s="109"/>
      <c r="M349" s="110"/>
      <c r="P349" s="110"/>
      <c r="T349" s="109"/>
      <c r="U349" s="112"/>
    </row>
    <row r="350" spans="1:21" s="107" customFormat="1">
      <c r="D350" s="143"/>
      <c r="E350" s="110"/>
      <c r="K350" s="108"/>
      <c r="L350" s="109"/>
      <c r="M350" s="110"/>
      <c r="P350" s="110"/>
      <c r="T350" s="109"/>
      <c r="U350" s="112"/>
    </row>
    <row r="351" spans="1:21" s="107" customFormat="1">
      <c r="D351" s="143"/>
      <c r="E351" s="110"/>
      <c r="K351" s="108"/>
      <c r="L351" s="109"/>
      <c r="M351" s="110"/>
      <c r="P351" s="110"/>
      <c r="T351" s="109"/>
      <c r="U351" s="112"/>
    </row>
    <row r="352" spans="1:21" s="107" customFormat="1">
      <c r="D352" s="143"/>
      <c r="E352" s="110"/>
      <c r="K352" s="108"/>
      <c r="L352" s="109"/>
      <c r="M352" s="110"/>
      <c r="P352" s="110"/>
      <c r="T352" s="109"/>
      <c r="U352" s="112"/>
    </row>
    <row r="353" spans="4:21" s="107" customFormat="1">
      <c r="D353" s="143"/>
      <c r="E353" s="110"/>
      <c r="K353" s="108"/>
      <c r="L353" s="109"/>
      <c r="M353" s="110"/>
      <c r="P353" s="110"/>
      <c r="T353" s="109"/>
      <c r="U353" s="112"/>
    </row>
    <row r="354" spans="4:21" s="107" customFormat="1">
      <c r="D354" s="143"/>
      <c r="E354" s="110"/>
      <c r="K354" s="108"/>
      <c r="L354" s="109"/>
      <c r="M354" s="110"/>
      <c r="P354" s="110"/>
      <c r="T354" s="109"/>
      <c r="U354" s="112"/>
    </row>
    <row r="355" spans="4:21" s="107" customFormat="1">
      <c r="D355" s="143"/>
      <c r="E355" s="110"/>
      <c r="K355" s="108"/>
      <c r="L355" s="109"/>
      <c r="M355" s="110"/>
      <c r="P355" s="110"/>
      <c r="T355" s="109"/>
      <c r="U355" s="112"/>
    </row>
    <row r="356" spans="4:21" s="107" customFormat="1">
      <c r="D356" s="143"/>
      <c r="E356" s="110"/>
      <c r="K356" s="108"/>
      <c r="L356" s="109"/>
      <c r="M356" s="110"/>
      <c r="P356" s="110"/>
      <c r="T356" s="109"/>
      <c r="U356" s="112"/>
    </row>
    <row r="357" spans="4:21" s="107" customFormat="1">
      <c r="D357" s="143"/>
      <c r="E357" s="110"/>
      <c r="K357" s="108"/>
      <c r="L357" s="109"/>
      <c r="M357" s="110"/>
      <c r="P357" s="110"/>
      <c r="T357" s="109"/>
      <c r="U357" s="112"/>
    </row>
    <row r="358" spans="4:21" s="107" customFormat="1">
      <c r="D358" s="143"/>
      <c r="E358" s="110"/>
      <c r="K358" s="108"/>
      <c r="L358" s="109"/>
      <c r="M358" s="110"/>
      <c r="P358" s="110"/>
      <c r="T358" s="109"/>
      <c r="U358" s="112"/>
    </row>
    <row r="359" spans="4:21" s="107" customFormat="1">
      <c r="D359" s="143"/>
      <c r="E359" s="110"/>
      <c r="K359" s="108"/>
      <c r="L359" s="109"/>
      <c r="M359" s="110"/>
      <c r="P359" s="110"/>
      <c r="T359" s="109"/>
      <c r="U359" s="112"/>
    </row>
    <row r="360" spans="4:21" s="107" customFormat="1">
      <c r="D360" s="143"/>
      <c r="E360" s="110"/>
      <c r="K360" s="108"/>
      <c r="L360" s="109"/>
      <c r="M360" s="110"/>
      <c r="P360" s="110"/>
      <c r="T360" s="109"/>
      <c r="U360" s="112"/>
    </row>
    <row r="361" spans="4:21" s="107" customFormat="1">
      <c r="D361" s="143"/>
      <c r="E361" s="110"/>
      <c r="K361" s="108"/>
      <c r="L361" s="109"/>
      <c r="M361" s="110"/>
      <c r="P361" s="110"/>
      <c r="T361" s="109"/>
      <c r="U361" s="112"/>
    </row>
    <row r="362" spans="4:21" s="107" customFormat="1">
      <c r="D362" s="143"/>
      <c r="E362" s="110"/>
      <c r="K362" s="108"/>
      <c r="L362" s="109"/>
      <c r="M362" s="110"/>
      <c r="P362" s="110"/>
      <c r="T362" s="109"/>
      <c r="U362" s="112"/>
    </row>
    <row r="363" spans="4:21" s="107" customFormat="1">
      <c r="D363" s="143"/>
      <c r="E363" s="110"/>
      <c r="K363" s="108"/>
      <c r="L363" s="109"/>
      <c r="M363" s="110"/>
      <c r="P363" s="110"/>
      <c r="T363" s="109"/>
      <c r="U363" s="112"/>
    </row>
    <row r="364" spans="4:21" s="107" customFormat="1">
      <c r="D364" s="143"/>
      <c r="E364" s="110"/>
      <c r="K364" s="108"/>
      <c r="L364" s="109"/>
      <c r="M364" s="110"/>
      <c r="P364" s="110"/>
      <c r="T364" s="109"/>
      <c r="U364" s="112"/>
    </row>
    <row r="365" spans="4:21" s="107" customFormat="1">
      <c r="D365" s="143"/>
      <c r="E365" s="110"/>
      <c r="K365" s="108"/>
      <c r="L365" s="109"/>
      <c r="M365" s="110"/>
      <c r="P365" s="110"/>
      <c r="T365" s="109"/>
      <c r="U365" s="112"/>
    </row>
    <row r="366" spans="4:21" s="107" customFormat="1">
      <c r="D366" s="143"/>
      <c r="E366" s="110"/>
      <c r="K366" s="108"/>
      <c r="L366" s="109"/>
      <c r="M366" s="110"/>
      <c r="P366" s="110"/>
      <c r="T366" s="109"/>
      <c r="U366" s="112"/>
    </row>
    <row r="367" spans="4:21" s="107" customFormat="1">
      <c r="D367" s="143"/>
      <c r="E367" s="110"/>
      <c r="K367" s="108"/>
      <c r="L367" s="109"/>
      <c r="M367" s="110"/>
      <c r="P367" s="110"/>
      <c r="T367" s="109"/>
      <c r="U367" s="112"/>
    </row>
    <row r="368" spans="4:21" s="107" customFormat="1">
      <c r="D368" s="143"/>
      <c r="E368" s="110"/>
      <c r="K368" s="108"/>
      <c r="L368" s="109"/>
      <c r="M368" s="110"/>
      <c r="P368" s="110"/>
      <c r="T368" s="109"/>
      <c r="U368" s="112"/>
    </row>
    <row r="369" spans="4:21" s="107" customFormat="1">
      <c r="D369" s="143"/>
      <c r="E369" s="110"/>
      <c r="K369" s="108"/>
      <c r="L369" s="109"/>
      <c r="M369" s="110"/>
      <c r="P369" s="110"/>
      <c r="T369" s="109"/>
      <c r="U369" s="112"/>
    </row>
    <row r="370" spans="4:21" s="107" customFormat="1">
      <c r="D370" s="143"/>
      <c r="E370" s="110"/>
      <c r="K370" s="108"/>
      <c r="L370" s="109"/>
      <c r="M370" s="110"/>
      <c r="P370" s="110"/>
      <c r="T370" s="109"/>
      <c r="U370" s="112"/>
    </row>
    <row r="371" spans="4:21" s="107" customFormat="1">
      <c r="D371" s="143"/>
      <c r="E371" s="110"/>
      <c r="K371" s="108"/>
      <c r="L371" s="109"/>
      <c r="M371" s="110"/>
      <c r="P371" s="110"/>
      <c r="T371" s="109"/>
      <c r="U371" s="112"/>
    </row>
    <row r="372" spans="4:21" s="107" customFormat="1">
      <c r="D372" s="143"/>
      <c r="E372" s="110"/>
      <c r="K372" s="108"/>
      <c r="L372" s="109"/>
      <c r="M372" s="110"/>
      <c r="P372" s="110"/>
      <c r="T372" s="109"/>
      <c r="U372" s="112"/>
    </row>
    <row r="373" spans="4:21" s="107" customFormat="1">
      <c r="D373" s="143"/>
      <c r="E373" s="110"/>
      <c r="K373" s="108"/>
      <c r="L373" s="109"/>
      <c r="M373" s="110"/>
      <c r="P373" s="110"/>
      <c r="T373" s="109"/>
      <c r="U373" s="112"/>
    </row>
    <row r="374" spans="4:21" s="107" customFormat="1">
      <c r="D374" s="143"/>
      <c r="E374" s="110"/>
      <c r="K374" s="108"/>
      <c r="L374" s="109"/>
      <c r="M374" s="110"/>
      <c r="P374" s="110"/>
      <c r="T374" s="109"/>
      <c r="U374" s="112"/>
    </row>
    <row r="375" spans="4:21" s="107" customFormat="1">
      <c r="D375" s="143"/>
      <c r="E375" s="110"/>
      <c r="K375" s="108"/>
      <c r="L375" s="109"/>
      <c r="M375" s="110"/>
      <c r="P375" s="110"/>
      <c r="T375" s="109"/>
      <c r="U375" s="112"/>
    </row>
    <row r="376" spans="4:21" s="107" customFormat="1">
      <c r="D376" s="143"/>
      <c r="E376" s="110"/>
      <c r="K376" s="108"/>
      <c r="L376" s="109"/>
      <c r="M376" s="110"/>
      <c r="P376" s="110"/>
      <c r="T376" s="109"/>
      <c r="U376" s="112"/>
    </row>
    <row r="377" spans="4:21" s="107" customFormat="1">
      <c r="D377" s="143"/>
      <c r="E377" s="110"/>
      <c r="K377" s="108"/>
      <c r="L377" s="109"/>
      <c r="M377" s="110"/>
      <c r="P377" s="110"/>
      <c r="T377" s="109"/>
      <c r="U377" s="112"/>
    </row>
    <row r="378" spans="4:21" s="107" customFormat="1">
      <c r="D378" s="143"/>
      <c r="E378" s="110"/>
      <c r="K378" s="108"/>
      <c r="L378" s="109"/>
      <c r="M378" s="110"/>
      <c r="P378" s="110"/>
      <c r="T378" s="109"/>
      <c r="U378" s="112"/>
    </row>
    <row r="379" spans="4:21" s="107" customFormat="1">
      <c r="D379" s="143"/>
      <c r="E379" s="110"/>
      <c r="K379" s="108"/>
      <c r="L379" s="109"/>
      <c r="M379" s="110"/>
      <c r="P379" s="110"/>
      <c r="T379" s="109"/>
      <c r="U379" s="112"/>
    </row>
    <row r="380" spans="4:21" s="107" customFormat="1">
      <c r="D380" s="143"/>
      <c r="E380" s="110"/>
      <c r="K380" s="108"/>
      <c r="L380" s="109"/>
      <c r="M380" s="110"/>
      <c r="P380" s="110"/>
      <c r="T380" s="109"/>
      <c r="U380" s="112"/>
    </row>
    <row r="381" spans="4:21" s="107" customFormat="1">
      <c r="D381" s="143"/>
      <c r="E381" s="110"/>
      <c r="K381" s="108"/>
      <c r="L381" s="109"/>
      <c r="M381" s="110"/>
      <c r="P381" s="110"/>
      <c r="T381" s="109"/>
      <c r="U381" s="112"/>
    </row>
    <row r="382" spans="4:21" s="107" customFormat="1">
      <c r="D382" s="143"/>
      <c r="E382" s="110"/>
      <c r="K382" s="108"/>
      <c r="L382" s="109"/>
      <c r="M382" s="110"/>
      <c r="P382" s="110"/>
      <c r="T382" s="109"/>
      <c r="U382" s="112"/>
    </row>
    <row r="383" spans="4:21" s="107" customFormat="1">
      <c r="D383" s="143"/>
      <c r="E383" s="110"/>
      <c r="K383" s="108"/>
      <c r="L383" s="109"/>
      <c r="M383" s="110"/>
      <c r="P383" s="110"/>
      <c r="T383" s="109"/>
      <c r="U383" s="112"/>
    </row>
    <row r="384" spans="4:21" s="107" customFormat="1">
      <c r="D384" s="143"/>
      <c r="E384" s="110"/>
      <c r="K384" s="108"/>
      <c r="L384" s="109"/>
      <c r="M384" s="110"/>
      <c r="P384" s="110"/>
      <c r="T384" s="109"/>
      <c r="U384" s="112"/>
    </row>
    <row r="385" spans="4:21" s="107" customFormat="1">
      <c r="D385" s="143"/>
      <c r="E385" s="110"/>
      <c r="K385" s="108"/>
      <c r="L385" s="109"/>
      <c r="M385" s="110"/>
      <c r="P385" s="110"/>
      <c r="T385" s="109"/>
      <c r="U385" s="112"/>
    </row>
    <row r="386" spans="4:21" s="107" customFormat="1">
      <c r="D386" s="143"/>
      <c r="E386" s="110"/>
      <c r="K386" s="108"/>
      <c r="L386" s="109"/>
      <c r="M386" s="110"/>
      <c r="P386" s="110"/>
      <c r="T386" s="109"/>
      <c r="U386" s="112"/>
    </row>
    <row r="387" spans="4:21" s="107" customFormat="1">
      <c r="D387" s="143"/>
      <c r="E387" s="110"/>
      <c r="K387" s="108"/>
      <c r="L387" s="109"/>
      <c r="M387" s="110"/>
      <c r="P387" s="110"/>
      <c r="T387" s="109"/>
      <c r="U387" s="112"/>
    </row>
    <row r="388" spans="4:21" s="107" customFormat="1">
      <c r="D388" s="143"/>
      <c r="E388" s="110"/>
      <c r="K388" s="108"/>
      <c r="L388" s="109"/>
      <c r="M388" s="110"/>
      <c r="P388" s="110"/>
      <c r="T388" s="109"/>
      <c r="U388" s="112"/>
    </row>
    <row r="389" spans="4:21" s="107" customFormat="1">
      <c r="D389" s="143"/>
      <c r="E389" s="110"/>
      <c r="K389" s="108"/>
      <c r="L389" s="109"/>
      <c r="M389" s="110"/>
      <c r="P389" s="110"/>
      <c r="T389" s="109"/>
      <c r="U389" s="112"/>
    </row>
    <row r="390" spans="4:21" s="107" customFormat="1">
      <c r="D390" s="143"/>
      <c r="E390" s="110"/>
      <c r="K390" s="108"/>
      <c r="L390" s="109"/>
      <c r="M390" s="110"/>
      <c r="P390" s="110"/>
      <c r="T390" s="109"/>
      <c r="U390" s="112"/>
    </row>
    <row r="391" spans="4:21" s="107" customFormat="1">
      <c r="D391" s="143"/>
      <c r="E391" s="110"/>
      <c r="K391" s="108"/>
      <c r="L391" s="109"/>
      <c r="M391" s="110"/>
      <c r="P391" s="110"/>
      <c r="T391" s="109"/>
      <c r="U391" s="112"/>
    </row>
    <row r="392" spans="4:21" s="107" customFormat="1">
      <c r="D392" s="143"/>
      <c r="E392" s="110"/>
      <c r="K392" s="108"/>
      <c r="L392" s="109"/>
      <c r="M392" s="110"/>
      <c r="P392" s="110"/>
      <c r="T392" s="109"/>
      <c r="U392" s="112"/>
    </row>
    <row r="393" spans="4:21" s="107" customFormat="1">
      <c r="D393" s="143"/>
      <c r="E393" s="110"/>
      <c r="K393" s="108"/>
      <c r="L393" s="109"/>
      <c r="M393" s="110"/>
      <c r="P393" s="110"/>
      <c r="T393" s="109"/>
      <c r="U393" s="112"/>
    </row>
    <row r="394" spans="4:21" s="107" customFormat="1">
      <c r="D394" s="143"/>
      <c r="E394" s="110"/>
      <c r="K394" s="108"/>
      <c r="L394" s="109"/>
      <c r="M394" s="110"/>
      <c r="P394" s="110"/>
      <c r="T394" s="109"/>
      <c r="U394" s="112"/>
    </row>
    <row r="395" spans="4:21" s="107" customFormat="1">
      <c r="D395" s="143"/>
      <c r="E395" s="110"/>
      <c r="K395" s="108"/>
      <c r="L395" s="109"/>
      <c r="M395" s="110"/>
      <c r="P395" s="110"/>
      <c r="T395" s="109"/>
      <c r="U395" s="112"/>
    </row>
    <row r="396" spans="4:21" s="107" customFormat="1">
      <c r="D396" s="143"/>
      <c r="E396" s="110"/>
      <c r="K396" s="108"/>
      <c r="L396" s="109"/>
      <c r="M396" s="110"/>
      <c r="P396" s="110"/>
      <c r="T396" s="109"/>
      <c r="U396" s="112"/>
    </row>
    <row r="397" spans="4:21" s="107" customFormat="1">
      <c r="D397" s="143"/>
      <c r="E397" s="110"/>
      <c r="K397" s="108"/>
      <c r="L397" s="109"/>
      <c r="M397" s="110"/>
      <c r="P397" s="110"/>
      <c r="T397" s="109"/>
      <c r="U397" s="112"/>
    </row>
    <row r="398" spans="4:21" s="107" customFormat="1">
      <c r="D398" s="143"/>
      <c r="E398" s="110"/>
      <c r="K398" s="108"/>
      <c r="L398" s="109"/>
      <c r="M398" s="110"/>
      <c r="P398" s="110"/>
      <c r="T398" s="109"/>
      <c r="U398" s="112"/>
    </row>
    <row r="399" spans="4:21" s="107" customFormat="1">
      <c r="D399" s="143"/>
      <c r="E399" s="110"/>
      <c r="K399" s="108"/>
      <c r="L399" s="109"/>
      <c r="M399" s="110"/>
      <c r="P399" s="110"/>
      <c r="T399" s="109"/>
      <c r="U399" s="112"/>
    </row>
    <row r="400" spans="4:21" s="107" customFormat="1">
      <c r="D400" s="143"/>
      <c r="E400" s="110"/>
      <c r="K400" s="108"/>
      <c r="L400" s="109"/>
      <c r="M400" s="110"/>
      <c r="P400" s="110"/>
      <c r="T400" s="109"/>
      <c r="U400" s="112"/>
    </row>
    <row r="401" spans="4:21" s="107" customFormat="1">
      <c r="D401" s="143"/>
      <c r="E401" s="110"/>
      <c r="K401" s="108"/>
      <c r="L401" s="109"/>
      <c r="M401" s="110"/>
      <c r="P401" s="110"/>
      <c r="T401" s="109"/>
      <c r="U401" s="112"/>
    </row>
    <row r="402" spans="4:21" s="107" customFormat="1">
      <c r="D402" s="143"/>
      <c r="E402" s="110"/>
      <c r="K402" s="108"/>
      <c r="L402" s="109"/>
      <c r="M402" s="110"/>
      <c r="P402" s="110"/>
      <c r="T402" s="109"/>
      <c r="U402" s="112"/>
    </row>
    <row r="403" spans="4:21" s="107" customFormat="1">
      <c r="D403" s="143"/>
      <c r="E403" s="110"/>
      <c r="K403" s="108"/>
      <c r="L403" s="109"/>
      <c r="M403" s="110"/>
      <c r="P403" s="110"/>
      <c r="T403" s="109"/>
      <c r="U403" s="112"/>
    </row>
    <row r="404" spans="4:21" s="107" customFormat="1">
      <c r="D404" s="143"/>
      <c r="E404" s="110"/>
      <c r="K404" s="108"/>
      <c r="L404" s="109"/>
      <c r="M404" s="110"/>
      <c r="P404" s="110"/>
      <c r="T404" s="109"/>
      <c r="U404" s="112"/>
    </row>
    <row r="405" spans="4:21" s="107" customFormat="1">
      <c r="D405" s="143"/>
      <c r="E405" s="110"/>
      <c r="K405" s="108"/>
      <c r="L405" s="109"/>
      <c r="M405" s="110"/>
      <c r="P405" s="110"/>
      <c r="T405" s="109"/>
      <c r="U405" s="112"/>
    </row>
    <row r="406" spans="4:21" s="107" customFormat="1">
      <c r="D406" s="143"/>
      <c r="E406" s="110"/>
      <c r="K406" s="108"/>
      <c r="L406" s="109"/>
      <c r="M406" s="110"/>
      <c r="P406" s="110"/>
      <c r="T406" s="109"/>
      <c r="U406" s="112"/>
    </row>
    <row r="407" spans="4:21" s="107" customFormat="1">
      <c r="D407" s="143"/>
      <c r="E407" s="110"/>
      <c r="K407" s="108"/>
      <c r="L407" s="109"/>
      <c r="M407" s="110"/>
      <c r="P407" s="110"/>
      <c r="T407" s="109"/>
      <c r="U407" s="112"/>
    </row>
    <row r="408" spans="4:21" s="107" customFormat="1">
      <c r="D408" s="143"/>
      <c r="E408" s="110"/>
      <c r="K408" s="108"/>
      <c r="L408" s="109"/>
      <c r="M408" s="110"/>
      <c r="P408" s="110"/>
      <c r="T408" s="109"/>
      <c r="U408" s="112"/>
    </row>
    <row r="409" spans="4:21" s="107" customFormat="1">
      <c r="D409" s="143"/>
      <c r="E409" s="110"/>
      <c r="K409" s="108"/>
      <c r="L409" s="109"/>
      <c r="M409" s="110"/>
      <c r="P409" s="110"/>
      <c r="T409" s="109"/>
      <c r="U409" s="112"/>
    </row>
    <row r="410" spans="4:21" s="107" customFormat="1">
      <c r="D410" s="143"/>
      <c r="E410" s="110"/>
      <c r="K410" s="108"/>
      <c r="L410" s="109"/>
      <c r="M410" s="110"/>
      <c r="P410" s="110"/>
      <c r="T410" s="109"/>
      <c r="U410" s="112"/>
    </row>
    <row r="411" spans="4:21" s="107" customFormat="1">
      <c r="D411" s="143"/>
      <c r="E411" s="110"/>
      <c r="K411" s="108"/>
      <c r="L411" s="109"/>
      <c r="M411" s="110"/>
      <c r="P411" s="110"/>
      <c r="T411" s="109"/>
      <c r="U411" s="112"/>
    </row>
    <row r="412" spans="4:21" s="107" customFormat="1">
      <c r="D412" s="143"/>
      <c r="E412" s="110"/>
      <c r="K412" s="108"/>
      <c r="L412" s="109"/>
      <c r="M412" s="110"/>
      <c r="P412" s="110"/>
      <c r="T412" s="109"/>
      <c r="U412" s="112"/>
    </row>
    <row r="413" spans="4:21" s="107" customFormat="1">
      <c r="D413" s="143"/>
      <c r="E413" s="110"/>
      <c r="K413" s="108"/>
      <c r="L413" s="109"/>
      <c r="M413" s="110"/>
      <c r="P413" s="110"/>
      <c r="T413" s="109"/>
      <c r="U413" s="112"/>
    </row>
    <row r="414" spans="4:21" s="107" customFormat="1">
      <c r="D414" s="143"/>
      <c r="E414" s="110"/>
      <c r="K414" s="108"/>
      <c r="L414" s="109"/>
      <c r="M414" s="110"/>
      <c r="P414" s="110"/>
      <c r="T414" s="109"/>
      <c r="U414" s="112"/>
    </row>
    <row r="415" spans="4:21" s="107" customFormat="1">
      <c r="D415" s="143"/>
      <c r="E415" s="110"/>
      <c r="K415" s="108"/>
      <c r="L415" s="109"/>
      <c r="M415" s="110"/>
      <c r="P415" s="110"/>
      <c r="T415" s="109"/>
      <c r="U415" s="112"/>
    </row>
    <row r="416" spans="4:21" s="107" customFormat="1">
      <c r="D416" s="143"/>
      <c r="E416" s="110"/>
      <c r="K416" s="108"/>
      <c r="L416" s="109"/>
      <c r="M416" s="110"/>
      <c r="P416" s="110"/>
      <c r="T416" s="109"/>
      <c r="U416" s="112"/>
    </row>
    <row r="417" spans="4:21" s="107" customFormat="1">
      <c r="D417" s="143"/>
      <c r="E417" s="110"/>
      <c r="K417" s="108"/>
      <c r="L417" s="109"/>
      <c r="M417" s="110"/>
      <c r="P417" s="110"/>
      <c r="T417" s="109"/>
      <c r="U417" s="112"/>
    </row>
    <row r="418" spans="4:21" s="107" customFormat="1">
      <c r="D418" s="143"/>
      <c r="E418" s="110"/>
      <c r="K418" s="108"/>
      <c r="L418" s="109"/>
      <c r="M418" s="110"/>
      <c r="P418" s="110"/>
      <c r="T418" s="109"/>
      <c r="U418" s="112"/>
    </row>
    <row r="419" spans="4:21" s="107" customFormat="1">
      <c r="D419" s="143"/>
      <c r="E419" s="110"/>
      <c r="K419" s="108"/>
      <c r="L419" s="109"/>
      <c r="M419" s="110"/>
      <c r="P419" s="110"/>
      <c r="T419" s="109"/>
      <c r="U419" s="112"/>
    </row>
    <row r="420" spans="4:21" s="107" customFormat="1">
      <c r="D420" s="143"/>
      <c r="E420" s="110"/>
      <c r="K420" s="108"/>
      <c r="L420" s="109"/>
      <c r="M420" s="110"/>
      <c r="P420" s="110"/>
      <c r="T420" s="109"/>
      <c r="U420" s="112"/>
    </row>
    <row r="421" spans="4:21" s="107" customFormat="1">
      <c r="D421" s="143"/>
      <c r="E421" s="110"/>
      <c r="K421" s="108"/>
      <c r="L421" s="109"/>
      <c r="M421" s="110"/>
      <c r="P421" s="110"/>
      <c r="T421" s="109"/>
      <c r="U421" s="112"/>
    </row>
    <row r="422" spans="4:21" s="107" customFormat="1">
      <c r="D422" s="143"/>
      <c r="E422" s="110"/>
      <c r="K422" s="108"/>
      <c r="L422" s="109"/>
      <c r="M422" s="110"/>
      <c r="P422" s="110"/>
      <c r="T422" s="109"/>
      <c r="U422" s="112"/>
    </row>
    <row r="423" spans="4:21" s="107" customFormat="1">
      <c r="D423" s="143"/>
      <c r="E423" s="110"/>
      <c r="K423" s="108"/>
      <c r="L423" s="109"/>
      <c r="M423" s="110"/>
      <c r="P423" s="110"/>
      <c r="T423" s="109"/>
      <c r="U423" s="112"/>
    </row>
    <row r="424" spans="4:21" s="107" customFormat="1">
      <c r="D424" s="143"/>
      <c r="E424" s="110"/>
      <c r="K424" s="108"/>
      <c r="L424" s="109"/>
      <c r="M424" s="110"/>
      <c r="P424" s="110"/>
      <c r="T424" s="109"/>
      <c r="U424" s="112"/>
    </row>
    <row r="425" spans="4:21" s="107" customFormat="1">
      <c r="D425" s="143"/>
      <c r="E425" s="110"/>
      <c r="K425" s="108"/>
      <c r="L425" s="109"/>
      <c r="M425" s="110"/>
      <c r="P425" s="110"/>
      <c r="T425" s="109"/>
      <c r="U425" s="112"/>
    </row>
    <row r="426" spans="4:21" s="107" customFormat="1">
      <c r="D426" s="143"/>
      <c r="E426" s="110"/>
      <c r="K426" s="108"/>
      <c r="L426" s="109"/>
      <c r="M426" s="110"/>
      <c r="P426" s="110"/>
      <c r="T426" s="109"/>
      <c r="U426" s="112"/>
    </row>
    <row r="427" spans="4:21" s="107" customFormat="1">
      <c r="D427" s="143"/>
      <c r="E427" s="110"/>
      <c r="K427" s="108"/>
      <c r="L427" s="109"/>
      <c r="M427" s="110"/>
      <c r="P427" s="110"/>
      <c r="T427" s="109"/>
      <c r="U427" s="112"/>
    </row>
    <row r="428" spans="4:21" s="107" customFormat="1">
      <c r="D428" s="143"/>
      <c r="E428" s="110"/>
      <c r="K428" s="108"/>
      <c r="L428" s="109"/>
      <c r="M428" s="110"/>
      <c r="P428" s="110"/>
      <c r="T428" s="109"/>
      <c r="U428" s="112"/>
    </row>
    <row r="429" spans="4:21" s="107" customFormat="1">
      <c r="D429" s="143"/>
      <c r="E429" s="110"/>
      <c r="K429" s="108"/>
      <c r="L429" s="109"/>
      <c r="M429" s="110"/>
      <c r="P429" s="110"/>
      <c r="T429" s="109"/>
      <c r="U429" s="112"/>
    </row>
    <row r="430" spans="4:21" s="107" customFormat="1">
      <c r="D430" s="143"/>
      <c r="E430" s="110"/>
      <c r="K430" s="108"/>
      <c r="L430" s="109"/>
      <c r="M430" s="110"/>
      <c r="P430" s="110"/>
      <c r="T430" s="109"/>
      <c r="U430" s="112"/>
    </row>
    <row r="431" spans="4:21" s="107" customFormat="1">
      <c r="D431" s="143"/>
      <c r="E431" s="110"/>
      <c r="K431" s="108"/>
      <c r="L431" s="109"/>
      <c r="M431" s="110"/>
      <c r="P431" s="110"/>
      <c r="T431" s="109"/>
      <c r="U431" s="112"/>
    </row>
    <row r="432" spans="4:21" s="107" customFormat="1">
      <c r="D432" s="143"/>
      <c r="E432" s="110"/>
      <c r="K432" s="108"/>
      <c r="L432" s="109"/>
      <c r="M432" s="110"/>
      <c r="P432" s="110"/>
      <c r="T432" s="109"/>
      <c r="U432" s="112"/>
    </row>
    <row r="433" spans="4:21" s="107" customFormat="1">
      <c r="D433" s="143"/>
      <c r="E433" s="110"/>
      <c r="K433" s="108"/>
      <c r="L433" s="109"/>
      <c r="M433" s="110"/>
      <c r="P433" s="110"/>
      <c r="T433" s="109"/>
      <c r="U433" s="112"/>
    </row>
    <row r="434" spans="4:21" s="107" customFormat="1">
      <c r="D434" s="143"/>
      <c r="E434" s="110"/>
      <c r="K434" s="108"/>
      <c r="L434" s="109"/>
      <c r="M434" s="110"/>
      <c r="P434" s="110"/>
      <c r="T434" s="109"/>
      <c r="U434" s="112"/>
    </row>
    <row r="435" spans="4:21" s="107" customFormat="1">
      <c r="D435" s="143"/>
      <c r="E435" s="110"/>
      <c r="K435" s="108"/>
      <c r="L435" s="109"/>
      <c r="M435" s="110"/>
      <c r="P435" s="110"/>
      <c r="T435" s="109"/>
      <c r="U435" s="112"/>
    </row>
    <row r="436" spans="4:21" s="107" customFormat="1">
      <c r="D436" s="143"/>
      <c r="E436" s="110"/>
      <c r="K436" s="108"/>
      <c r="L436" s="109"/>
      <c r="M436" s="110"/>
      <c r="P436" s="110"/>
      <c r="T436" s="109"/>
      <c r="U436" s="112"/>
    </row>
    <row r="437" spans="4:21" s="107" customFormat="1">
      <c r="D437" s="143"/>
      <c r="E437" s="110"/>
      <c r="K437" s="108"/>
      <c r="L437" s="109"/>
      <c r="M437" s="110"/>
      <c r="P437" s="110"/>
      <c r="T437" s="109"/>
      <c r="U437" s="112"/>
    </row>
    <row r="438" spans="4:21" s="107" customFormat="1">
      <c r="D438" s="143"/>
      <c r="E438" s="110"/>
      <c r="K438" s="108"/>
      <c r="L438" s="109"/>
      <c r="M438" s="110"/>
      <c r="P438" s="110"/>
      <c r="T438" s="109"/>
      <c r="U438" s="112"/>
    </row>
    <row r="439" spans="4:21" s="107" customFormat="1">
      <c r="D439" s="143"/>
      <c r="E439" s="110"/>
      <c r="K439" s="108"/>
      <c r="L439" s="109"/>
      <c r="M439" s="110"/>
      <c r="P439" s="110"/>
      <c r="T439" s="109"/>
      <c r="U439" s="112"/>
    </row>
    <row r="440" spans="4:21" s="107" customFormat="1">
      <c r="D440" s="143"/>
      <c r="E440" s="110"/>
      <c r="K440" s="108"/>
      <c r="L440" s="109"/>
      <c r="M440" s="110"/>
      <c r="P440" s="110"/>
      <c r="T440" s="109"/>
      <c r="U440" s="112"/>
    </row>
    <row r="441" spans="4:21" s="107" customFormat="1">
      <c r="D441" s="143"/>
      <c r="E441" s="110"/>
      <c r="K441" s="108"/>
      <c r="L441" s="109"/>
      <c r="M441" s="110"/>
      <c r="P441" s="110"/>
      <c r="T441" s="109"/>
      <c r="U441" s="112"/>
    </row>
    <row r="442" spans="4:21" s="107" customFormat="1">
      <c r="D442" s="143"/>
      <c r="E442" s="110"/>
      <c r="K442" s="108"/>
      <c r="L442" s="109"/>
      <c r="M442" s="110"/>
      <c r="P442" s="110"/>
      <c r="T442" s="109"/>
      <c r="U442" s="112"/>
    </row>
    <row r="443" spans="4:21" s="107" customFormat="1">
      <c r="D443" s="143"/>
      <c r="E443" s="110"/>
      <c r="K443" s="108"/>
      <c r="L443" s="109"/>
      <c r="M443" s="110"/>
      <c r="P443" s="110"/>
      <c r="T443" s="109"/>
      <c r="U443" s="112"/>
    </row>
    <row r="444" spans="4:21" s="107" customFormat="1">
      <c r="D444" s="143"/>
      <c r="E444" s="110"/>
      <c r="K444" s="108"/>
      <c r="L444" s="109"/>
      <c r="M444" s="110"/>
      <c r="P444" s="110"/>
      <c r="T444" s="109"/>
      <c r="U444" s="112"/>
    </row>
    <row r="445" spans="4:21" s="107" customFormat="1">
      <c r="D445" s="143"/>
      <c r="E445" s="110"/>
      <c r="K445" s="108"/>
      <c r="L445" s="109"/>
      <c r="M445" s="110"/>
      <c r="P445" s="110"/>
      <c r="T445" s="109"/>
      <c r="U445" s="112"/>
    </row>
    <row r="446" spans="4:21" s="107" customFormat="1">
      <c r="D446" s="143"/>
      <c r="E446" s="110"/>
      <c r="K446" s="108"/>
      <c r="L446" s="109"/>
      <c r="M446" s="110"/>
      <c r="P446" s="110"/>
      <c r="T446" s="109"/>
      <c r="U446" s="112"/>
    </row>
    <row r="447" spans="4:21" s="107" customFormat="1">
      <c r="D447" s="143"/>
      <c r="E447" s="110"/>
      <c r="K447" s="108"/>
      <c r="L447" s="109"/>
      <c r="M447" s="110"/>
      <c r="P447" s="110"/>
      <c r="T447" s="109"/>
      <c r="U447" s="112"/>
    </row>
    <row r="448" spans="4:21" s="107" customFormat="1">
      <c r="D448" s="143"/>
      <c r="E448" s="110"/>
      <c r="K448" s="108"/>
      <c r="L448" s="109"/>
      <c r="M448" s="110"/>
      <c r="P448" s="110"/>
      <c r="T448" s="109"/>
      <c r="U448" s="112"/>
    </row>
    <row r="449" spans="4:21" s="107" customFormat="1">
      <c r="D449" s="143"/>
      <c r="E449" s="110"/>
      <c r="K449" s="108"/>
      <c r="L449" s="109"/>
      <c r="M449" s="110"/>
      <c r="P449" s="110"/>
      <c r="T449" s="109"/>
      <c r="U449" s="112"/>
    </row>
    <row r="450" spans="4:21">
      <c r="K450" s="108"/>
      <c r="U450" s="113"/>
    </row>
    <row r="451" spans="4:21">
      <c r="K451" s="108"/>
      <c r="U451" s="113"/>
    </row>
    <row r="452" spans="4:21">
      <c r="K452" s="108"/>
      <c r="U452" s="113"/>
    </row>
    <row r="453" spans="4:21">
      <c r="K453" s="108"/>
      <c r="U453" s="113"/>
    </row>
    <row r="454" spans="4:21">
      <c r="K454" s="108"/>
      <c r="U454" s="113"/>
    </row>
    <row r="455" spans="4:21">
      <c r="K455" s="108"/>
      <c r="U455" s="113"/>
    </row>
    <row r="456" spans="4:21">
      <c r="K456" s="108"/>
      <c r="U456" s="113"/>
    </row>
    <row r="457" spans="4:21">
      <c r="K457" s="108"/>
      <c r="U457" s="113"/>
    </row>
    <row r="458" spans="4:21">
      <c r="K458" s="108"/>
      <c r="U458" s="113"/>
    </row>
    <row r="459" spans="4:21">
      <c r="K459" s="108"/>
      <c r="U459" s="113"/>
    </row>
    <row r="460" spans="4:21">
      <c r="K460" s="108"/>
      <c r="U460" s="113"/>
    </row>
    <row r="461" spans="4:21">
      <c r="K461" s="108"/>
      <c r="U461" s="113"/>
    </row>
    <row r="462" spans="4:21">
      <c r="K462" s="108"/>
      <c r="U462" s="113"/>
    </row>
    <row r="463" spans="4:21">
      <c r="K463" s="108"/>
      <c r="U463" s="113"/>
    </row>
    <row r="464" spans="4:21">
      <c r="K464" s="108"/>
      <c r="U464" s="113"/>
    </row>
    <row r="465" spans="11:21">
      <c r="K465" s="108"/>
      <c r="U465" s="113"/>
    </row>
    <row r="466" spans="11:21">
      <c r="K466" s="108"/>
      <c r="U466" s="113"/>
    </row>
    <row r="467" spans="11:21">
      <c r="K467" s="108"/>
      <c r="U467" s="113"/>
    </row>
    <row r="468" spans="11:21">
      <c r="K468" s="108"/>
      <c r="U468" s="113"/>
    </row>
    <row r="469" spans="11:21">
      <c r="K469" s="108"/>
      <c r="U469" s="113"/>
    </row>
    <row r="470" spans="11:21">
      <c r="K470" s="108"/>
      <c r="U470" s="113"/>
    </row>
    <row r="471" spans="11:21">
      <c r="K471" s="108"/>
      <c r="U471" s="113"/>
    </row>
    <row r="472" spans="11:21">
      <c r="K472" s="108"/>
      <c r="U472" s="113"/>
    </row>
    <row r="473" spans="11:21">
      <c r="K473" s="108"/>
      <c r="U473" s="113"/>
    </row>
    <row r="474" spans="11:21">
      <c r="K474" s="108"/>
      <c r="U474" s="113"/>
    </row>
    <row r="475" spans="11:21">
      <c r="K475" s="108"/>
      <c r="U475" s="113"/>
    </row>
    <row r="476" spans="11:21">
      <c r="K476" s="108"/>
      <c r="U476" s="113"/>
    </row>
    <row r="477" spans="11:21">
      <c r="K477" s="108"/>
      <c r="U477" s="113"/>
    </row>
    <row r="478" spans="11:21">
      <c r="K478" s="108"/>
      <c r="U478" s="113"/>
    </row>
    <row r="479" spans="11:21">
      <c r="K479" s="108"/>
      <c r="U479" s="113"/>
    </row>
    <row r="480" spans="11:21">
      <c r="K480" s="108"/>
      <c r="U480" s="113"/>
    </row>
    <row r="481" spans="11:21">
      <c r="K481" s="108"/>
      <c r="U481" s="113"/>
    </row>
    <row r="482" spans="11:21">
      <c r="K482" s="108"/>
      <c r="U482" s="113"/>
    </row>
    <row r="483" spans="11:21">
      <c r="K483" s="108"/>
      <c r="U483" s="113"/>
    </row>
    <row r="484" spans="11:21">
      <c r="K484" s="108"/>
      <c r="U484" s="113"/>
    </row>
    <row r="485" spans="11:21">
      <c r="K485" s="108"/>
      <c r="U485" s="113"/>
    </row>
    <row r="486" spans="11:21">
      <c r="K486" s="108"/>
      <c r="U486" s="113"/>
    </row>
    <row r="487" spans="11:21">
      <c r="K487" s="108"/>
      <c r="U487" s="113"/>
    </row>
    <row r="488" spans="11:21">
      <c r="K488" s="108"/>
      <c r="U488" s="113"/>
    </row>
    <row r="489" spans="11:21">
      <c r="K489" s="108"/>
      <c r="U489" s="113"/>
    </row>
    <row r="490" spans="11:21">
      <c r="K490" s="108"/>
      <c r="U490" s="113"/>
    </row>
    <row r="491" spans="11:21">
      <c r="K491" s="108"/>
      <c r="U491" s="113"/>
    </row>
    <row r="492" spans="11:21">
      <c r="K492" s="108"/>
      <c r="U492" s="113"/>
    </row>
    <row r="493" spans="11:21">
      <c r="K493" s="108"/>
      <c r="U493" s="113"/>
    </row>
    <row r="494" spans="11:21">
      <c r="K494" s="108"/>
      <c r="U494" s="113"/>
    </row>
    <row r="495" spans="11:21">
      <c r="K495" s="108"/>
      <c r="U495" s="113"/>
    </row>
    <row r="496" spans="11:21">
      <c r="K496" s="108"/>
      <c r="U496" s="113"/>
    </row>
    <row r="497" spans="11:21">
      <c r="K497" s="108"/>
      <c r="U497" s="113"/>
    </row>
    <row r="498" spans="11:21">
      <c r="K498" s="108"/>
      <c r="U498" s="113"/>
    </row>
    <row r="499" spans="11:21">
      <c r="K499" s="108"/>
      <c r="U499" s="113"/>
    </row>
    <row r="500" spans="11:21">
      <c r="K500" s="108"/>
      <c r="U500" s="113"/>
    </row>
    <row r="501" spans="11:21">
      <c r="K501" s="108"/>
      <c r="U501" s="113"/>
    </row>
    <row r="502" spans="11:21">
      <c r="K502" s="108"/>
      <c r="U502" s="113"/>
    </row>
    <row r="503" spans="11:21">
      <c r="K503" s="108"/>
      <c r="U503" s="113"/>
    </row>
    <row r="504" spans="11:21">
      <c r="K504" s="108"/>
      <c r="U504" s="113"/>
    </row>
    <row r="505" spans="11:21">
      <c r="K505" s="108"/>
      <c r="U505" s="113"/>
    </row>
    <row r="506" spans="11:21">
      <c r="K506" s="108"/>
      <c r="U506" s="113"/>
    </row>
    <row r="507" spans="11:21">
      <c r="K507" s="108"/>
      <c r="U507" s="113"/>
    </row>
    <row r="508" spans="11:21">
      <c r="K508" s="108"/>
      <c r="U508" s="113"/>
    </row>
    <row r="509" spans="11:21">
      <c r="K509" s="108"/>
      <c r="U509" s="113"/>
    </row>
    <row r="510" spans="11:21">
      <c r="K510" s="108"/>
      <c r="U510" s="113"/>
    </row>
    <row r="511" spans="11:21">
      <c r="K511" s="108"/>
      <c r="U511" s="113"/>
    </row>
    <row r="512" spans="11:21">
      <c r="K512" s="108"/>
      <c r="U512" s="113"/>
    </row>
    <row r="513" spans="11:21">
      <c r="K513" s="108"/>
      <c r="U513" s="113"/>
    </row>
    <row r="514" spans="11:21">
      <c r="K514" s="108"/>
      <c r="U514" s="113"/>
    </row>
    <row r="515" spans="11:21">
      <c r="K515" s="108"/>
      <c r="U515" s="113"/>
    </row>
    <row r="516" spans="11:21">
      <c r="K516" s="108"/>
      <c r="U516" s="113"/>
    </row>
    <row r="517" spans="11:21">
      <c r="K517" s="108"/>
      <c r="U517" s="113"/>
    </row>
    <row r="518" spans="11:21">
      <c r="K518" s="108"/>
      <c r="U518" s="113"/>
    </row>
    <row r="519" spans="11:21">
      <c r="K519" s="108"/>
      <c r="U519" s="113"/>
    </row>
    <row r="520" spans="11:21">
      <c r="K520" s="108"/>
      <c r="U520" s="113"/>
    </row>
    <row r="521" spans="11:21">
      <c r="K521" s="108"/>
      <c r="U521" s="113"/>
    </row>
    <row r="522" spans="11:21">
      <c r="K522" s="108"/>
      <c r="U522" s="113"/>
    </row>
    <row r="523" spans="11:21">
      <c r="K523" s="108"/>
      <c r="U523" s="113"/>
    </row>
    <row r="524" spans="11:21">
      <c r="L524" s="43">
        <f t="shared" ref="L524:L587" si="30">C524-H524</f>
        <v>0</v>
      </c>
      <c r="T524" s="43">
        <f t="shared" ref="T524:T587" si="31">L524+Q524</f>
        <v>0</v>
      </c>
      <c r="U524" s="113">
        <f t="shared" ref="U524:U587" si="32">P524+S524</f>
        <v>0</v>
      </c>
    </row>
    <row r="525" spans="11:21">
      <c r="L525" s="43">
        <f t="shared" si="30"/>
        <v>0</v>
      </c>
      <c r="T525" s="43">
        <f t="shared" si="31"/>
        <v>0</v>
      </c>
      <c r="U525" s="113">
        <f t="shared" si="32"/>
        <v>0</v>
      </c>
    </row>
    <row r="526" spans="11:21">
      <c r="L526" s="43">
        <f t="shared" si="30"/>
        <v>0</v>
      </c>
      <c r="T526" s="43">
        <f t="shared" si="31"/>
        <v>0</v>
      </c>
      <c r="U526" s="113">
        <f t="shared" si="32"/>
        <v>0</v>
      </c>
    </row>
    <row r="527" spans="11:21">
      <c r="L527" s="43">
        <f t="shared" si="30"/>
        <v>0</v>
      </c>
      <c r="T527" s="43">
        <f t="shared" si="31"/>
        <v>0</v>
      </c>
      <c r="U527" s="113">
        <f t="shared" si="32"/>
        <v>0</v>
      </c>
    </row>
    <row r="528" spans="11:21">
      <c r="L528" s="43">
        <f t="shared" si="30"/>
        <v>0</v>
      </c>
      <c r="T528" s="43">
        <f t="shared" si="31"/>
        <v>0</v>
      </c>
      <c r="U528" s="113">
        <f t="shared" si="32"/>
        <v>0</v>
      </c>
    </row>
    <row r="529" spans="12:21">
      <c r="L529" s="43">
        <f t="shared" si="30"/>
        <v>0</v>
      </c>
      <c r="T529" s="43">
        <f t="shared" si="31"/>
        <v>0</v>
      </c>
      <c r="U529" s="113">
        <f t="shared" si="32"/>
        <v>0</v>
      </c>
    </row>
    <row r="530" spans="12:21">
      <c r="L530" s="43">
        <f t="shared" si="30"/>
        <v>0</v>
      </c>
      <c r="T530" s="43">
        <f t="shared" si="31"/>
        <v>0</v>
      </c>
      <c r="U530" s="113">
        <f t="shared" si="32"/>
        <v>0</v>
      </c>
    </row>
    <row r="531" spans="12:21">
      <c r="L531" s="43">
        <f t="shared" si="30"/>
        <v>0</v>
      </c>
      <c r="T531" s="43">
        <f t="shared" si="31"/>
        <v>0</v>
      </c>
      <c r="U531" s="113">
        <f t="shared" si="32"/>
        <v>0</v>
      </c>
    </row>
    <row r="532" spans="12:21">
      <c r="L532" s="43">
        <f t="shared" si="30"/>
        <v>0</v>
      </c>
      <c r="T532" s="43">
        <f t="shared" si="31"/>
        <v>0</v>
      </c>
      <c r="U532" s="113">
        <f t="shared" si="32"/>
        <v>0</v>
      </c>
    </row>
    <row r="533" spans="12:21">
      <c r="L533" s="43">
        <f t="shared" si="30"/>
        <v>0</v>
      </c>
      <c r="T533" s="43">
        <f t="shared" si="31"/>
        <v>0</v>
      </c>
      <c r="U533" s="113">
        <f t="shared" si="32"/>
        <v>0</v>
      </c>
    </row>
    <row r="534" spans="12:21">
      <c r="L534" s="43">
        <f t="shared" si="30"/>
        <v>0</v>
      </c>
      <c r="T534" s="43">
        <f t="shared" si="31"/>
        <v>0</v>
      </c>
      <c r="U534" s="113">
        <f t="shared" si="32"/>
        <v>0</v>
      </c>
    </row>
    <row r="535" spans="12:21">
      <c r="L535" s="43">
        <f t="shared" si="30"/>
        <v>0</v>
      </c>
      <c r="T535" s="43">
        <f t="shared" si="31"/>
        <v>0</v>
      </c>
      <c r="U535" s="113">
        <f t="shared" si="32"/>
        <v>0</v>
      </c>
    </row>
    <row r="536" spans="12:21">
      <c r="L536" s="43">
        <f t="shared" si="30"/>
        <v>0</v>
      </c>
      <c r="T536" s="43">
        <f t="shared" si="31"/>
        <v>0</v>
      </c>
      <c r="U536" s="113">
        <f t="shared" si="32"/>
        <v>0</v>
      </c>
    </row>
    <row r="537" spans="12:21">
      <c r="L537" s="43">
        <f t="shared" si="30"/>
        <v>0</v>
      </c>
      <c r="T537" s="43">
        <f t="shared" si="31"/>
        <v>0</v>
      </c>
      <c r="U537" s="113">
        <f t="shared" si="32"/>
        <v>0</v>
      </c>
    </row>
    <row r="538" spans="12:21">
      <c r="L538" s="43">
        <f t="shared" si="30"/>
        <v>0</v>
      </c>
      <c r="T538" s="43">
        <f t="shared" si="31"/>
        <v>0</v>
      </c>
      <c r="U538" s="113">
        <f t="shared" si="32"/>
        <v>0</v>
      </c>
    </row>
    <row r="539" spans="12:21">
      <c r="L539" s="43">
        <f t="shared" si="30"/>
        <v>0</v>
      </c>
      <c r="T539" s="43">
        <f t="shared" si="31"/>
        <v>0</v>
      </c>
      <c r="U539" s="113">
        <f t="shared" si="32"/>
        <v>0</v>
      </c>
    </row>
    <row r="540" spans="12:21">
      <c r="L540" s="43">
        <f t="shared" si="30"/>
        <v>0</v>
      </c>
      <c r="T540" s="43">
        <f t="shared" si="31"/>
        <v>0</v>
      </c>
      <c r="U540" s="113">
        <f t="shared" si="32"/>
        <v>0</v>
      </c>
    </row>
    <row r="541" spans="12:21">
      <c r="L541" s="43">
        <f t="shared" si="30"/>
        <v>0</v>
      </c>
      <c r="T541" s="43">
        <f t="shared" si="31"/>
        <v>0</v>
      </c>
      <c r="U541" s="113">
        <f t="shared" si="32"/>
        <v>0</v>
      </c>
    </row>
    <row r="542" spans="12:21">
      <c r="L542" s="43">
        <f t="shared" si="30"/>
        <v>0</v>
      </c>
      <c r="T542" s="43">
        <f t="shared" si="31"/>
        <v>0</v>
      </c>
      <c r="U542" s="113">
        <f t="shared" si="32"/>
        <v>0</v>
      </c>
    </row>
    <row r="543" spans="12:21">
      <c r="L543" s="43">
        <f t="shared" si="30"/>
        <v>0</v>
      </c>
      <c r="T543" s="43">
        <f t="shared" si="31"/>
        <v>0</v>
      </c>
      <c r="U543" s="113">
        <f t="shared" si="32"/>
        <v>0</v>
      </c>
    </row>
    <row r="544" spans="12:21">
      <c r="L544" s="43">
        <f t="shared" si="30"/>
        <v>0</v>
      </c>
      <c r="T544" s="43">
        <f t="shared" si="31"/>
        <v>0</v>
      </c>
      <c r="U544" s="113">
        <f t="shared" si="32"/>
        <v>0</v>
      </c>
    </row>
    <row r="545" spans="12:21">
      <c r="L545" s="43">
        <f t="shared" si="30"/>
        <v>0</v>
      </c>
      <c r="T545" s="43">
        <f t="shared" si="31"/>
        <v>0</v>
      </c>
      <c r="U545" s="113">
        <f t="shared" si="32"/>
        <v>0</v>
      </c>
    </row>
    <row r="546" spans="12:21">
      <c r="L546" s="43">
        <f t="shared" si="30"/>
        <v>0</v>
      </c>
      <c r="T546" s="43">
        <f t="shared" si="31"/>
        <v>0</v>
      </c>
      <c r="U546" s="113">
        <f t="shared" si="32"/>
        <v>0</v>
      </c>
    </row>
    <row r="547" spans="12:21">
      <c r="L547" s="43">
        <f t="shared" si="30"/>
        <v>0</v>
      </c>
      <c r="T547" s="43">
        <f t="shared" si="31"/>
        <v>0</v>
      </c>
      <c r="U547" s="113">
        <f t="shared" si="32"/>
        <v>0</v>
      </c>
    </row>
    <row r="548" spans="12:21">
      <c r="L548" s="43">
        <f t="shared" si="30"/>
        <v>0</v>
      </c>
      <c r="T548" s="43">
        <f t="shared" si="31"/>
        <v>0</v>
      </c>
      <c r="U548" s="113">
        <f t="shared" si="32"/>
        <v>0</v>
      </c>
    </row>
    <row r="549" spans="12:21">
      <c r="L549" s="43">
        <f t="shared" si="30"/>
        <v>0</v>
      </c>
      <c r="T549" s="43">
        <f t="shared" si="31"/>
        <v>0</v>
      </c>
      <c r="U549" s="113">
        <f t="shared" si="32"/>
        <v>0</v>
      </c>
    </row>
    <row r="550" spans="12:21">
      <c r="L550" s="43">
        <f t="shared" si="30"/>
        <v>0</v>
      </c>
      <c r="T550" s="43">
        <f t="shared" si="31"/>
        <v>0</v>
      </c>
      <c r="U550" s="113">
        <f t="shared" si="32"/>
        <v>0</v>
      </c>
    </row>
    <row r="551" spans="12:21">
      <c r="L551" s="43">
        <f t="shared" si="30"/>
        <v>0</v>
      </c>
      <c r="T551" s="43">
        <f t="shared" si="31"/>
        <v>0</v>
      </c>
      <c r="U551" s="113">
        <f t="shared" si="32"/>
        <v>0</v>
      </c>
    </row>
    <row r="552" spans="12:21">
      <c r="L552" s="43">
        <f t="shared" si="30"/>
        <v>0</v>
      </c>
      <c r="T552" s="43">
        <f t="shared" si="31"/>
        <v>0</v>
      </c>
      <c r="U552" s="113">
        <f t="shared" si="32"/>
        <v>0</v>
      </c>
    </row>
    <row r="553" spans="12:21">
      <c r="L553" s="43">
        <f t="shared" si="30"/>
        <v>0</v>
      </c>
      <c r="T553" s="43">
        <f t="shared" si="31"/>
        <v>0</v>
      </c>
      <c r="U553" s="113">
        <f t="shared" si="32"/>
        <v>0</v>
      </c>
    </row>
    <row r="554" spans="12:21">
      <c r="L554" s="43">
        <f t="shared" si="30"/>
        <v>0</v>
      </c>
      <c r="T554" s="43">
        <f t="shared" si="31"/>
        <v>0</v>
      </c>
      <c r="U554" s="113">
        <f t="shared" si="32"/>
        <v>0</v>
      </c>
    </row>
    <row r="555" spans="12:21">
      <c r="L555" s="43">
        <f t="shared" si="30"/>
        <v>0</v>
      </c>
      <c r="T555" s="43">
        <f t="shared" si="31"/>
        <v>0</v>
      </c>
      <c r="U555" s="113">
        <f t="shared" si="32"/>
        <v>0</v>
      </c>
    </row>
    <row r="556" spans="12:21">
      <c r="L556" s="43">
        <f t="shared" si="30"/>
        <v>0</v>
      </c>
      <c r="T556" s="43">
        <f t="shared" si="31"/>
        <v>0</v>
      </c>
      <c r="U556" s="113">
        <f t="shared" si="32"/>
        <v>0</v>
      </c>
    </row>
    <row r="557" spans="12:21">
      <c r="L557" s="43">
        <f t="shared" si="30"/>
        <v>0</v>
      </c>
      <c r="T557" s="43">
        <f t="shared" si="31"/>
        <v>0</v>
      </c>
      <c r="U557" s="113">
        <f t="shared" si="32"/>
        <v>0</v>
      </c>
    </row>
    <row r="558" spans="12:21">
      <c r="L558" s="43">
        <f t="shared" si="30"/>
        <v>0</v>
      </c>
      <c r="T558" s="43">
        <f t="shared" si="31"/>
        <v>0</v>
      </c>
      <c r="U558" s="113">
        <f t="shared" si="32"/>
        <v>0</v>
      </c>
    </row>
    <row r="559" spans="12:21">
      <c r="L559" s="43">
        <f t="shared" si="30"/>
        <v>0</v>
      </c>
      <c r="T559" s="43">
        <f t="shared" si="31"/>
        <v>0</v>
      </c>
      <c r="U559" s="113">
        <f t="shared" si="32"/>
        <v>0</v>
      </c>
    </row>
    <row r="560" spans="12:21">
      <c r="L560" s="43">
        <f t="shared" si="30"/>
        <v>0</v>
      </c>
      <c r="T560" s="43">
        <f t="shared" si="31"/>
        <v>0</v>
      </c>
      <c r="U560" s="113">
        <f t="shared" si="32"/>
        <v>0</v>
      </c>
    </row>
    <row r="561" spans="12:21">
      <c r="L561" s="43">
        <f t="shared" si="30"/>
        <v>0</v>
      </c>
      <c r="T561" s="43">
        <f t="shared" si="31"/>
        <v>0</v>
      </c>
      <c r="U561" s="113">
        <f t="shared" si="32"/>
        <v>0</v>
      </c>
    </row>
    <row r="562" spans="12:21">
      <c r="L562" s="43">
        <f t="shared" si="30"/>
        <v>0</v>
      </c>
      <c r="T562" s="43">
        <f t="shared" si="31"/>
        <v>0</v>
      </c>
      <c r="U562" s="113">
        <f t="shared" si="32"/>
        <v>0</v>
      </c>
    </row>
    <row r="563" spans="12:21">
      <c r="L563" s="43">
        <f t="shared" si="30"/>
        <v>0</v>
      </c>
      <c r="T563" s="43">
        <f t="shared" si="31"/>
        <v>0</v>
      </c>
      <c r="U563" s="113">
        <f t="shared" si="32"/>
        <v>0</v>
      </c>
    </row>
    <row r="564" spans="12:21">
      <c r="L564" s="43">
        <f t="shared" si="30"/>
        <v>0</v>
      </c>
      <c r="T564" s="43">
        <f t="shared" si="31"/>
        <v>0</v>
      </c>
      <c r="U564" s="113">
        <f t="shared" si="32"/>
        <v>0</v>
      </c>
    </row>
    <row r="565" spans="12:21">
      <c r="L565" s="43">
        <f t="shared" si="30"/>
        <v>0</v>
      </c>
      <c r="T565" s="43">
        <f t="shared" si="31"/>
        <v>0</v>
      </c>
      <c r="U565" s="113">
        <f t="shared" si="32"/>
        <v>0</v>
      </c>
    </row>
    <row r="566" spans="12:21">
      <c r="L566" s="43">
        <f t="shared" si="30"/>
        <v>0</v>
      </c>
      <c r="T566" s="43">
        <f t="shared" si="31"/>
        <v>0</v>
      </c>
      <c r="U566" s="113">
        <f t="shared" si="32"/>
        <v>0</v>
      </c>
    </row>
    <row r="567" spans="12:21">
      <c r="L567" s="43">
        <f t="shared" si="30"/>
        <v>0</v>
      </c>
      <c r="T567" s="43">
        <f t="shared" si="31"/>
        <v>0</v>
      </c>
      <c r="U567" s="113">
        <f t="shared" si="32"/>
        <v>0</v>
      </c>
    </row>
    <row r="568" spans="12:21">
      <c r="L568" s="43">
        <f t="shared" si="30"/>
        <v>0</v>
      </c>
      <c r="T568" s="43">
        <f t="shared" si="31"/>
        <v>0</v>
      </c>
      <c r="U568" s="113">
        <f t="shared" si="32"/>
        <v>0</v>
      </c>
    </row>
    <row r="569" spans="12:21">
      <c r="L569" s="43">
        <f t="shared" si="30"/>
        <v>0</v>
      </c>
      <c r="T569" s="43">
        <f t="shared" si="31"/>
        <v>0</v>
      </c>
      <c r="U569" s="113">
        <f t="shared" si="32"/>
        <v>0</v>
      </c>
    </row>
    <row r="570" spans="12:21">
      <c r="L570" s="43">
        <f t="shared" si="30"/>
        <v>0</v>
      </c>
      <c r="T570" s="43">
        <f t="shared" si="31"/>
        <v>0</v>
      </c>
      <c r="U570" s="113">
        <f t="shared" si="32"/>
        <v>0</v>
      </c>
    </row>
    <row r="571" spans="12:21">
      <c r="L571" s="43">
        <f t="shared" si="30"/>
        <v>0</v>
      </c>
      <c r="T571" s="43">
        <f t="shared" si="31"/>
        <v>0</v>
      </c>
      <c r="U571" s="113">
        <f t="shared" si="32"/>
        <v>0</v>
      </c>
    </row>
    <row r="572" spans="12:21">
      <c r="L572" s="43">
        <f t="shared" si="30"/>
        <v>0</v>
      </c>
      <c r="T572" s="43">
        <f t="shared" si="31"/>
        <v>0</v>
      </c>
      <c r="U572" s="113">
        <f t="shared" si="32"/>
        <v>0</v>
      </c>
    </row>
    <row r="573" spans="12:21">
      <c r="L573" s="43">
        <f t="shared" si="30"/>
        <v>0</v>
      </c>
      <c r="T573" s="43">
        <f t="shared" si="31"/>
        <v>0</v>
      </c>
      <c r="U573" s="113">
        <f t="shared" si="32"/>
        <v>0</v>
      </c>
    </row>
    <row r="574" spans="12:21">
      <c r="L574" s="43">
        <f t="shared" si="30"/>
        <v>0</v>
      </c>
      <c r="T574" s="43">
        <f t="shared" si="31"/>
        <v>0</v>
      </c>
      <c r="U574" s="113">
        <f t="shared" si="32"/>
        <v>0</v>
      </c>
    </row>
    <row r="575" spans="12:21">
      <c r="L575" s="43">
        <f t="shared" si="30"/>
        <v>0</v>
      </c>
      <c r="T575" s="43">
        <f t="shared" si="31"/>
        <v>0</v>
      </c>
      <c r="U575" s="113">
        <f t="shared" si="32"/>
        <v>0</v>
      </c>
    </row>
    <row r="576" spans="12:21">
      <c r="L576" s="43">
        <f t="shared" si="30"/>
        <v>0</v>
      </c>
      <c r="T576" s="43">
        <f t="shared" si="31"/>
        <v>0</v>
      </c>
      <c r="U576" s="113">
        <f t="shared" si="32"/>
        <v>0</v>
      </c>
    </row>
    <row r="577" spans="12:21">
      <c r="L577" s="43">
        <f t="shared" si="30"/>
        <v>0</v>
      </c>
      <c r="T577" s="43">
        <f t="shared" si="31"/>
        <v>0</v>
      </c>
      <c r="U577" s="113">
        <f t="shared" si="32"/>
        <v>0</v>
      </c>
    </row>
    <row r="578" spans="12:21">
      <c r="L578" s="43">
        <f t="shared" si="30"/>
        <v>0</v>
      </c>
      <c r="T578" s="43">
        <f t="shared" si="31"/>
        <v>0</v>
      </c>
      <c r="U578" s="113">
        <f t="shared" si="32"/>
        <v>0</v>
      </c>
    </row>
    <row r="579" spans="12:21">
      <c r="L579" s="43">
        <f t="shared" si="30"/>
        <v>0</v>
      </c>
      <c r="T579" s="43">
        <f t="shared" si="31"/>
        <v>0</v>
      </c>
      <c r="U579" s="113">
        <f t="shared" si="32"/>
        <v>0</v>
      </c>
    </row>
    <row r="580" spans="12:21">
      <c r="L580" s="43">
        <f t="shared" si="30"/>
        <v>0</v>
      </c>
      <c r="T580" s="43">
        <f t="shared" si="31"/>
        <v>0</v>
      </c>
      <c r="U580" s="113">
        <f t="shared" si="32"/>
        <v>0</v>
      </c>
    </row>
    <row r="581" spans="12:21">
      <c r="L581" s="43">
        <f t="shared" si="30"/>
        <v>0</v>
      </c>
      <c r="T581" s="43">
        <f t="shared" si="31"/>
        <v>0</v>
      </c>
      <c r="U581" s="113">
        <f t="shared" si="32"/>
        <v>0</v>
      </c>
    </row>
    <row r="582" spans="12:21">
      <c r="L582" s="43">
        <f t="shared" si="30"/>
        <v>0</v>
      </c>
      <c r="T582" s="43">
        <f t="shared" si="31"/>
        <v>0</v>
      </c>
      <c r="U582" s="113">
        <f t="shared" si="32"/>
        <v>0</v>
      </c>
    </row>
    <row r="583" spans="12:21">
      <c r="L583" s="43">
        <f t="shared" si="30"/>
        <v>0</v>
      </c>
      <c r="T583" s="43">
        <f t="shared" si="31"/>
        <v>0</v>
      </c>
      <c r="U583" s="113">
        <f t="shared" si="32"/>
        <v>0</v>
      </c>
    </row>
    <row r="584" spans="12:21">
      <c r="L584" s="43">
        <f t="shared" si="30"/>
        <v>0</v>
      </c>
      <c r="T584" s="43">
        <f t="shared" si="31"/>
        <v>0</v>
      </c>
      <c r="U584" s="113">
        <f t="shared" si="32"/>
        <v>0</v>
      </c>
    </row>
    <row r="585" spans="12:21">
      <c r="L585" s="43">
        <f t="shared" si="30"/>
        <v>0</v>
      </c>
      <c r="T585" s="43">
        <f t="shared" si="31"/>
        <v>0</v>
      </c>
      <c r="U585" s="113">
        <f t="shared" si="32"/>
        <v>0</v>
      </c>
    </row>
    <row r="586" spans="12:21">
      <c r="L586" s="43">
        <f t="shared" si="30"/>
        <v>0</v>
      </c>
      <c r="T586" s="43">
        <f t="shared" si="31"/>
        <v>0</v>
      </c>
      <c r="U586" s="113">
        <f t="shared" si="32"/>
        <v>0</v>
      </c>
    </row>
    <row r="587" spans="12:21">
      <c r="L587" s="43">
        <f t="shared" si="30"/>
        <v>0</v>
      </c>
      <c r="T587" s="43">
        <f t="shared" si="31"/>
        <v>0</v>
      </c>
      <c r="U587" s="113">
        <f t="shared" si="32"/>
        <v>0</v>
      </c>
    </row>
    <row r="588" spans="12:21">
      <c r="L588" s="43">
        <f t="shared" ref="L588:L651" si="33">C588-H588</f>
        <v>0</v>
      </c>
      <c r="T588" s="43">
        <f t="shared" ref="T588:T651" si="34">L588+Q588</f>
        <v>0</v>
      </c>
      <c r="U588" s="113">
        <f t="shared" ref="U588:U651" si="35">P588+S588</f>
        <v>0</v>
      </c>
    </row>
    <row r="589" spans="12:21">
      <c r="L589" s="43">
        <f t="shared" si="33"/>
        <v>0</v>
      </c>
      <c r="T589" s="43">
        <f t="shared" si="34"/>
        <v>0</v>
      </c>
      <c r="U589" s="113">
        <f t="shared" si="35"/>
        <v>0</v>
      </c>
    </row>
    <row r="590" spans="12:21">
      <c r="L590" s="43">
        <f t="shared" si="33"/>
        <v>0</v>
      </c>
      <c r="T590" s="43">
        <f t="shared" si="34"/>
        <v>0</v>
      </c>
      <c r="U590" s="113">
        <f t="shared" si="35"/>
        <v>0</v>
      </c>
    </row>
    <row r="591" spans="12:21">
      <c r="L591" s="43">
        <f t="shared" si="33"/>
        <v>0</v>
      </c>
      <c r="T591" s="43">
        <f t="shared" si="34"/>
        <v>0</v>
      </c>
      <c r="U591" s="113">
        <f t="shared" si="35"/>
        <v>0</v>
      </c>
    </row>
    <row r="592" spans="12:21">
      <c r="L592" s="43">
        <f t="shared" si="33"/>
        <v>0</v>
      </c>
      <c r="T592" s="43">
        <f t="shared" si="34"/>
        <v>0</v>
      </c>
      <c r="U592" s="113">
        <f t="shared" si="35"/>
        <v>0</v>
      </c>
    </row>
    <row r="593" spans="12:21">
      <c r="L593" s="43">
        <f t="shared" si="33"/>
        <v>0</v>
      </c>
      <c r="T593" s="43">
        <f t="shared" si="34"/>
        <v>0</v>
      </c>
      <c r="U593" s="113">
        <f t="shared" si="35"/>
        <v>0</v>
      </c>
    </row>
    <row r="594" spans="12:21">
      <c r="L594" s="43">
        <f t="shared" si="33"/>
        <v>0</v>
      </c>
      <c r="T594" s="43">
        <f t="shared" si="34"/>
        <v>0</v>
      </c>
      <c r="U594" s="113">
        <f t="shared" si="35"/>
        <v>0</v>
      </c>
    </row>
    <row r="595" spans="12:21">
      <c r="L595" s="43">
        <f t="shared" si="33"/>
        <v>0</v>
      </c>
      <c r="T595" s="43">
        <f t="shared" si="34"/>
        <v>0</v>
      </c>
      <c r="U595" s="113">
        <f t="shared" si="35"/>
        <v>0</v>
      </c>
    </row>
    <row r="596" spans="12:21">
      <c r="L596" s="43">
        <f t="shared" si="33"/>
        <v>0</v>
      </c>
      <c r="T596" s="43">
        <f t="shared" si="34"/>
        <v>0</v>
      </c>
      <c r="U596" s="113">
        <f t="shared" si="35"/>
        <v>0</v>
      </c>
    </row>
    <row r="597" spans="12:21">
      <c r="L597" s="43">
        <f t="shared" si="33"/>
        <v>0</v>
      </c>
      <c r="T597" s="43">
        <f t="shared" si="34"/>
        <v>0</v>
      </c>
      <c r="U597" s="113">
        <f t="shared" si="35"/>
        <v>0</v>
      </c>
    </row>
    <row r="598" spans="12:21">
      <c r="L598" s="43">
        <f t="shared" si="33"/>
        <v>0</v>
      </c>
      <c r="T598" s="43">
        <f t="shared" si="34"/>
        <v>0</v>
      </c>
      <c r="U598" s="113">
        <f t="shared" si="35"/>
        <v>0</v>
      </c>
    </row>
    <row r="599" spans="12:21">
      <c r="L599" s="43">
        <f t="shared" si="33"/>
        <v>0</v>
      </c>
      <c r="T599" s="43">
        <f t="shared" si="34"/>
        <v>0</v>
      </c>
      <c r="U599" s="113">
        <f t="shared" si="35"/>
        <v>0</v>
      </c>
    </row>
    <row r="600" spans="12:21">
      <c r="L600" s="43">
        <f t="shared" si="33"/>
        <v>0</v>
      </c>
      <c r="T600" s="43">
        <f t="shared" si="34"/>
        <v>0</v>
      </c>
      <c r="U600" s="113">
        <f t="shared" si="35"/>
        <v>0</v>
      </c>
    </row>
    <row r="601" spans="12:21">
      <c r="L601" s="43">
        <f t="shared" si="33"/>
        <v>0</v>
      </c>
      <c r="T601" s="43">
        <f t="shared" si="34"/>
        <v>0</v>
      </c>
      <c r="U601" s="113">
        <f t="shared" si="35"/>
        <v>0</v>
      </c>
    </row>
    <row r="602" spans="12:21">
      <c r="L602" s="43">
        <f t="shared" si="33"/>
        <v>0</v>
      </c>
      <c r="T602" s="43">
        <f t="shared" si="34"/>
        <v>0</v>
      </c>
      <c r="U602" s="113">
        <f t="shared" si="35"/>
        <v>0</v>
      </c>
    </row>
    <row r="603" spans="12:21">
      <c r="L603" s="43">
        <f t="shared" si="33"/>
        <v>0</v>
      </c>
      <c r="T603" s="43">
        <f t="shared" si="34"/>
        <v>0</v>
      </c>
      <c r="U603" s="113">
        <f t="shared" si="35"/>
        <v>0</v>
      </c>
    </row>
    <row r="604" spans="12:21">
      <c r="L604" s="43">
        <f t="shared" si="33"/>
        <v>0</v>
      </c>
      <c r="T604" s="43">
        <f t="shared" si="34"/>
        <v>0</v>
      </c>
      <c r="U604" s="113">
        <f t="shared" si="35"/>
        <v>0</v>
      </c>
    </row>
    <row r="605" spans="12:21">
      <c r="L605" s="43">
        <f t="shared" si="33"/>
        <v>0</v>
      </c>
      <c r="T605" s="43">
        <f t="shared" si="34"/>
        <v>0</v>
      </c>
      <c r="U605" s="113">
        <f t="shared" si="35"/>
        <v>0</v>
      </c>
    </row>
    <row r="606" spans="12:21">
      <c r="L606" s="43">
        <f t="shared" si="33"/>
        <v>0</v>
      </c>
      <c r="T606" s="43">
        <f t="shared" si="34"/>
        <v>0</v>
      </c>
      <c r="U606" s="113">
        <f t="shared" si="35"/>
        <v>0</v>
      </c>
    </row>
    <row r="607" spans="12:21">
      <c r="L607" s="43">
        <f t="shared" si="33"/>
        <v>0</v>
      </c>
      <c r="T607" s="43">
        <f t="shared" si="34"/>
        <v>0</v>
      </c>
      <c r="U607" s="113">
        <f t="shared" si="35"/>
        <v>0</v>
      </c>
    </row>
    <row r="608" spans="12:21">
      <c r="L608" s="43">
        <f t="shared" si="33"/>
        <v>0</v>
      </c>
      <c r="T608" s="43">
        <f t="shared" si="34"/>
        <v>0</v>
      </c>
      <c r="U608" s="113">
        <f t="shared" si="35"/>
        <v>0</v>
      </c>
    </row>
    <row r="609" spans="12:21">
      <c r="L609" s="43">
        <f t="shared" si="33"/>
        <v>0</v>
      </c>
      <c r="T609" s="43">
        <f t="shared" si="34"/>
        <v>0</v>
      </c>
      <c r="U609" s="113">
        <f t="shared" si="35"/>
        <v>0</v>
      </c>
    </row>
    <row r="610" spans="12:21">
      <c r="L610" s="43">
        <f t="shared" si="33"/>
        <v>0</v>
      </c>
      <c r="T610" s="43">
        <f t="shared" si="34"/>
        <v>0</v>
      </c>
      <c r="U610" s="113">
        <f t="shared" si="35"/>
        <v>0</v>
      </c>
    </row>
    <row r="611" spans="12:21">
      <c r="L611" s="43">
        <f t="shared" si="33"/>
        <v>0</v>
      </c>
      <c r="T611" s="43">
        <f t="shared" si="34"/>
        <v>0</v>
      </c>
      <c r="U611" s="113">
        <f t="shared" si="35"/>
        <v>0</v>
      </c>
    </row>
    <row r="612" spans="12:21">
      <c r="L612" s="43">
        <f t="shared" si="33"/>
        <v>0</v>
      </c>
      <c r="T612" s="43">
        <f t="shared" si="34"/>
        <v>0</v>
      </c>
      <c r="U612" s="113">
        <f t="shared" si="35"/>
        <v>0</v>
      </c>
    </row>
    <row r="613" spans="12:21">
      <c r="L613" s="43">
        <f t="shared" si="33"/>
        <v>0</v>
      </c>
      <c r="T613" s="43">
        <f t="shared" si="34"/>
        <v>0</v>
      </c>
      <c r="U613" s="113">
        <f t="shared" si="35"/>
        <v>0</v>
      </c>
    </row>
    <row r="614" spans="12:21">
      <c r="L614" s="43">
        <f t="shared" si="33"/>
        <v>0</v>
      </c>
      <c r="T614" s="43">
        <f t="shared" si="34"/>
        <v>0</v>
      </c>
      <c r="U614" s="113">
        <f t="shared" si="35"/>
        <v>0</v>
      </c>
    </row>
    <row r="615" spans="12:21">
      <c r="L615" s="43">
        <f t="shared" si="33"/>
        <v>0</v>
      </c>
      <c r="T615" s="43">
        <f t="shared" si="34"/>
        <v>0</v>
      </c>
      <c r="U615" s="113">
        <f t="shared" si="35"/>
        <v>0</v>
      </c>
    </row>
    <row r="616" spans="12:21">
      <c r="L616" s="43">
        <f t="shared" si="33"/>
        <v>0</v>
      </c>
      <c r="T616" s="43">
        <f t="shared" si="34"/>
        <v>0</v>
      </c>
      <c r="U616" s="113">
        <f t="shared" si="35"/>
        <v>0</v>
      </c>
    </row>
    <row r="617" spans="12:21">
      <c r="L617" s="43">
        <f t="shared" si="33"/>
        <v>0</v>
      </c>
      <c r="T617" s="43">
        <f t="shared" si="34"/>
        <v>0</v>
      </c>
      <c r="U617" s="113">
        <f t="shared" si="35"/>
        <v>0</v>
      </c>
    </row>
    <row r="618" spans="12:21">
      <c r="L618" s="43">
        <f t="shared" si="33"/>
        <v>0</v>
      </c>
      <c r="T618" s="43">
        <f t="shared" si="34"/>
        <v>0</v>
      </c>
      <c r="U618" s="113">
        <f t="shared" si="35"/>
        <v>0</v>
      </c>
    </row>
    <row r="619" spans="12:21">
      <c r="L619" s="43">
        <f t="shared" si="33"/>
        <v>0</v>
      </c>
      <c r="T619" s="43">
        <f t="shared" si="34"/>
        <v>0</v>
      </c>
      <c r="U619" s="113">
        <f t="shared" si="35"/>
        <v>0</v>
      </c>
    </row>
    <row r="620" spans="12:21">
      <c r="L620" s="43">
        <f t="shared" si="33"/>
        <v>0</v>
      </c>
      <c r="T620" s="43">
        <f t="shared" si="34"/>
        <v>0</v>
      </c>
      <c r="U620" s="113">
        <f t="shared" si="35"/>
        <v>0</v>
      </c>
    </row>
    <row r="621" spans="12:21">
      <c r="L621" s="43">
        <f t="shared" si="33"/>
        <v>0</v>
      </c>
      <c r="T621" s="43">
        <f t="shared" si="34"/>
        <v>0</v>
      </c>
      <c r="U621" s="113">
        <f t="shared" si="35"/>
        <v>0</v>
      </c>
    </row>
    <row r="622" spans="12:21">
      <c r="L622" s="43">
        <f t="shared" si="33"/>
        <v>0</v>
      </c>
      <c r="T622" s="43">
        <f t="shared" si="34"/>
        <v>0</v>
      </c>
      <c r="U622" s="113">
        <f t="shared" si="35"/>
        <v>0</v>
      </c>
    </row>
    <row r="623" spans="12:21">
      <c r="L623" s="43">
        <f t="shared" si="33"/>
        <v>0</v>
      </c>
      <c r="T623" s="43">
        <f t="shared" si="34"/>
        <v>0</v>
      </c>
      <c r="U623" s="113">
        <f t="shared" si="35"/>
        <v>0</v>
      </c>
    </row>
    <row r="624" spans="12:21">
      <c r="L624" s="43">
        <f t="shared" si="33"/>
        <v>0</v>
      </c>
      <c r="T624" s="43">
        <f t="shared" si="34"/>
        <v>0</v>
      </c>
      <c r="U624" s="113">
        <f t="shared" si="35"/>
        <v>0</v>
      </c>
    </row>
    <row r="625" spans="12:21">
      <c r="L625" s="43">
        <f t="shared" si="33"/>
        <v>0</v>
      </c>
      <c r="T625" s="43">
        <f t="shared" si="34"/>
        <v>0</v>
      </c>
      <c r="U625" s="113">
        <f t="shared" si="35"/>
        <v>0</v>
      </c>
    </row>
    <row r="626" spans="12:21">
      <c r="L626" s="43">
        <f t="shared" si="33"/>
        <v>0</v>
      </c>
      <c r="T626" s="43">
        <f t="shared" si="34"/>
        <v>0</v>
      </c>
      <c r="U626" s="113">
        <f t="shared" si="35"/>
        <v>0</v>
      </c>
    </row>
    <row r="627" spans="12:21">
      <c r="L627" s="43">
        <f t="shared" si="33"/>
        <v>0</v>
      </c>
      <c r="T627" s="43">
        <f t="shared" si="34"/>
        <v>0</v>
      </c>
      <c r="U627" s="113">
        <f t="shared" si="35"/>
        <v>0</v>
      </c>
    </row>
    <row r="628" spans="12:21">
      <c r="L628" s="43">
        <f t="shared" si="33"/>
        <v>0</v>
      </c>
      <c r="T628" s="43">
        <f t="shared" si="34"/>
        <v>0</v>
      </c>
      <c r="U628" s="113">
        <f t="shared" si="35"/>
        <v>0</v>
      </c>
    </row>
    <row r="629" spans="12:21">
      <c r="L629" s="43">
        <f t="shared" si="33"/>
        <v>0</v>
      </c>
      <c r="T629" s="43">
        <f t="shared" si="34"/>
        <v>0</v>
      </c>
      <c r="U629" s="113">
        <f t="shared" si="35"/>
        <v>0</v>
      </c>
    </row>
    <row r="630" spans="12:21">
      <c r="L630" s="43">
        <f t="shared" si="33"/>
        <v>0</v>
      </c>
      <c r="T630" s="43">
        <f t="shared" si="34"/>
        <v>0</v>
      </c>
      <c r="U630" s="113">
        <f t="shared" si="35"/>
        <v>0</v>
      </c>
    </row>
    <row r="631" spans="12:21">
      <c r="L631" s="43">
        <f t="shared" si="33"/>
        <v>0</v>
      </c>
      <c r="T631" s="43">
        <f t="shared" si="34"/>
        <v>0</v>
      </c>
      <c r="U631" s="113">
        <f t="shared" si="35"/>
        <v>0</v>
      </c>
    </row>
    <row r="632" spans="12:21">
      <c r="L632" s="43">
        <f t="shared" si="33"/>
        <v>0</v>
      </c>
      <c r="T632" s="43">
        <f t="shared" si="34"/>
        <v>0</v>
      </c>
      <c r="U632" s="113">
        <f t="shared" si="35"/>
        <v>0</v>
      </c>
    </row>
    <row r="633" spans="12:21">
      <c r="L633" s="43">
        <f t="shared" si="33"/>
        <v>0</v>
      </c>
      <c r="T633" s="43">
        <f t="shared" si="34"/>
        <v>0</v>
      </c>
      <c r="U633" s="113">
        <f t="shared" si="35"/>
        <v>0</v>
      </c>
    </row>
    <row r="634" spans="12:21">
      <c r="L634" s="43">
        <f t="shared" si="33"/>
        <v>0</v>
      </c>
      <c r="T634" s="43">
        <f t="shared" si="34"/>
        <v>0</v>
      </c>
      <c r="U634" s="113">
        <f t="shared" si="35"/>
        <v>0</v>
      </c>
    </row>
    <row r="635" spans="12:21">
      <c r="L635" s="43">
        <f t="shared" si="33"/>
        <v>0</v>
      </c>
      <c r="T635" s="43">
        <f t="shared" si="34"/>
        <v>0</v>
      </c>
      <c r="U635" s="113">
        <f t="shared" si="35"/>
        <v>0</v>
      </c>
    </row>
    <row r="636" spans="12:21">
      <c r="L636" s="43">
        <f t="shared" si="33"/>
        <v>0</v>
      </c>
      <c r="T636" s="43">
        <f t="shared" si="34"/>
        <v>0</v>
      </c>
      <c r="U636" s="113">
        <f t="shared" si="35"/>
        <v>0</v>
      </c>
    </row>
    <row r="637" spans="12:21">
      <c r="L637" s="43">
        <f t="shared" si="33"/>
        <v>0</v>
      </c>
      <c r="T637" s="43">
        <f t="shared" si="34"/>
        <v>0</v>
      </c>
      <c r="U637" s="113">
        <f t="shared" si="35"/>
        <v>0</v>
      </c>
    </row>
    <row r="638" spans="12:21">
      <c r="L638" s="43">
        <f t="shared" si="33"/>
        <v>0</v>
      </c>
      <c r="T638" s="43">
        <f t="shared" si="34"/>
        <v>0</v>
      </c>
      <c r="U638" s="113">
        <f t="shared" si="35"/>
        <v>0</v>
      </c>
    </row>
    <row r="639" spans="12:21">
      <c r="L639" s="43">
        <f t="shared" si="33"/>
        <v>0</v>
      </c>
      <c r="T639" s="43">
        <f t="shared" si="34"/>
        <v>0</v>
      </c>
      <c r="U639" s="113">
        <f t="shared" si="35"/>
        <v>0</v>
      </c>
    </row>
    <row r="640" spans="12:21">
      <c r="L640" s="43">
        <f t="shared" si="33"/>
        <v>0</v>
      </c>
      <c r="T640" s="43">
        <f t="shared" si="34"/>
        <v>0</v>
      </c>
      <c r="U640" s="113">
        <f t="shared" si="35"/>
        <v>0</v>
      </c>
    </row>
    <row r="641" spans="12:21">
      <c r="L641" s="43">
        <f t="shared" si="33"/>
        <v>0</v>
      </c>
      <c r="T641" s="43">
        <f t="shared" si="34"/>
        <v>0</v>
      </c>
      <c r="U641" s="113">
        <f t="shared" si="35"/>
        <v>0</v>
      </c>
    </row>
    <row r="642" spans="12:21">
      <c r="L642" s="43">
        <f t="shared" si="33"/>
        <v>0</v>
      </c>
      <c r="T642" s="43">
        <f t="shared" si="34"/>
        <v>0</v>
      </c>
      <c r="U642" s="113">
        <f t="shared" si="35"/>
        <v>0</v>
      </c>
    </row>
    <row r="643" spans="12:21">
      <c r="L643" s="43">
        <f t="shared" si="33"/>
        <v>0</v>
      </c>
      <c r="T643" s="43">
        <f t="shared" si="34"/>
        <v>0</v>
      </c>
      <c r="U643" s="113">
        <f t="shared" si="35"/>
        <v>0</v>
      </c>
    </row>
    <row r="644" spans="12:21">
      <c r="L644" s="43">
        <f t="shared" si="33"/>
        <v>0</v>
      </c>
      <c r="T644" s="43">
        <f t="shared" si="34"/>
        <v>0</v>
      </c>
      <c r="U644" s="113">
        <f t="shared" si="35"/>
        <v>0</v>
      </c>
    </row>
    <row r="645" spans="12:21">
      <c r="L645" s="43">
        <f t="shared" si="33"/>
        <v>0</v>
      </c>
      <c r="T645" s="43">
        <f t="shared" si="34"/>
        <v>0</v>
      </c>
      <c r="U645" s="113">
        <f t="shared" si="35"/>
        <v>0</v>
      </c>
    </row>
    <row r="646" spans="12:21">
      <c r="L646" s="43">
        <f t="shared" si="33"/>
        <v>0</v>
      </c>
      <c r="T646" s="43">
        <f t="shared" si="34"/>
        <v>0</v>
      </c>
      <c r="U646" s="113">
        <f t="shared" si="35"/>
        <v>0</v>
      </c>
    </row>
    <row r="647" spans="12:21">
      <c r="L647" s="43">
        <f t="shared" si="33"/>
        <v>0</v>
      </c>
      <c r="T647" s="43">
        <f t="shared" si="34"/>
        <v>0</v>
      </c>
      <c r="U647" s="113">
        <f t="shared" si="35"/>
        <v>0</v>
      </c>
    </row>
    <row r="648" spans="12:21">
      <c r="L648" s="43">
        <f t="shared" si="33"/>
        <v>0</v>
      </c>
      <c r="T648" s="43">
        <f t="shared" si="34"/>
        <v>0</v>
      </c>
      <c r="U648" s="113">
        <f t="shared" si="35"/>
        <v>0</v>
      </c>
    </row>
    <row r="649" spans="12:21">
      <c r="L649" s="43">
        <f t="shared" si="33"/>
        <v>0</v>
      </c>
      <c r="T649" s="43">
        <f t="shared" si="34"/>
        <v>0</v>
      </c>
      <c r="U649" s="113">
        <f t="shared" si="35"/>
        <v>0</v>
      </c>
    </row>
    <row r="650" spans="12:21">
      <c r="L650" s="43">
        <f t="shared" si="33"/>
        <v>0</v>
      </c>
      <c r="T650" s="43">
        <f t="shared" si="34"/>
        <v>0</v>
      </c>
      <c r="U650" s="113">
        <f t="shared" si="35"/>
        <v>0</v>
      </c>
    </row>
    <row r="651" spans="12:21">
      <c r="L651" s="43">
        <f t="shared" si="33"/>
        <v>0</v>
      </c>
      <c r="T651" s="43">
        <f t="shared" si="34"/>
        <v>0</v>
      </c>
      <c r="U651" s="113">
        <f t="shared" si="35"/>
        <v>0</v>
      </c>
    </row>
    <row r="652" spans="12:21">
      <c r="L652" s="43">
        <f t="shared" ref="L652:L715" si="36">C652-H652</f>
        <v>0</v>
      </c>
      <c r="T652" s="43">
        <f t="shared" ref="T652:T715" si="37">L652+Q652</f>
        <v>0</v>
      </c>
      <c r="U652" s="113">
        <f t="shared" ref="U652:U715" si="38">P652+S652</f>
        <v>0</v>
      </c>
    </row>
    <row r="653" spans="12:21">
      <c r="L653" s="43">
        <f t="shared" si="36"/>
        <v>0</v>
      </c>
      <c r="T653" s="43">
        <f t="shared" si="37"/>
        <v>0</v>
      </c>
      <c r="U653" s="113">
        <f t="shared" si="38"/>
        <v>0</v>
      </c>
    </row>
    <row r="654" spans="12:21">
      <c r="L654" s="43">
        <f t="shared" si="36"/>
        <v>0</v>
      </c>
      <c r="T654" s="43">
        <f t="shared" si="37"/>
        <v>0</v>
      </c>
      <c r="U654" s="113">
        <f t="shared" si="38"/>
        <v>0</v>
      </c>
    </row>
    <row r="655" spans="12:21">
      <c r="L655" s="43">
        <f t="shared" si="36"/>
        <v>0</v>
      </c>
      <c r="T655" s="43">
        <f t="shared" si="37"/>
        <v>0</v>
      </c>
      <c r="U655" s="113">
        <f t="shared" si="38"/>
        <v>0</v>
      </c>
    </row>
    <row r="656" spans="12:21">
      <c r="L656" s="43">
        <f t="shared" si="36"/>
        <v>0</v>
      </c>
      <c r="T656" s="43">
        <f t="shared" si="37"/>
        <v>0</v>
      </c>
      <c r="U656" s="113">
        <f t="shared" si="38"/>
        <v>0</v>
      </c>
    </row>
    <row r="657" spans="12:21">
      <c r="L657" s="43">
        <f t="shared" si="36"/>
        <v>0</v>
      </c>
      <c r="T657" s="43">
        <f t="shared" si="37"/>
        <v>0</v>
      </c>
      <c r="U657" s="113">
        <f t="shared" si="38"/>
        <v>0</v>
      </c>
    </row>
    <row r="658" spans="12:21">
      <c r="L658" s="43">
        <f t="shared" si="36"/>
        <v>0</v>
      </c>
      <c r="T658" s="43">
        <f t="shared" si="37"/>
        <v>0</v>
      </c>
      <c r="U658" s="113">
        <f t="shared" si="38"/>
        <v>0</v>
      </c>
    </row>
    <row r="659" spans="12:21">
      <c r="L659" s="43">
        <f t="shared" si="36"/>
        <v>0</v>
      </c>
      <c r="T659" s="43">
        <f t="shared" si="37"/>
        <v>0</v>
      </c>
      <c r="U659" s="113">
        <f t="shared" si="38"/>
        <v>0</v>
      </c>
    </row>
    <row r="660" spans="12:21">
      <c r="L660" s="43">
        <f t="shared" si="36"/>
        <v>0</v>
      </c>
      <c r="T660" s="43">
        <f t="shared" si="37"/>
        <v>0</v>
      </c>
      <c r="U660" s="113">
        <f t="shared" si="38"/>
        <v>0</v>
      </c>
    </row>
    <row r="661" spans="12:21">
      <c r="L661" s="43">
        <f t="shared" si="36"/>
        <v>0</v>
      </c>
      <c r="T661" s="43">
        <f t="shared" si="37"/>
        <v>0</v>
      </c>
      <c r="U661" s="113">
        <f t="shared" si="38"/>
        <v>0</v>
      </c>
    </row>
    <row r="662" spans="12:21">
      <c r="L662" s="43">
        <f t="shared" si="36"/>
        <v>0</v>
      </c>
      <c r="T662" s="43">
        <f t="shared" si="37"/>
        <v>0</v>
      </c>
      <c r="U662" s="113">
        <f t="shared" si="38"/>
        <v>0</v>
      </c>
    </row>
    <row r="663" spans="12:21">
      <c r="L663" s="43">
        <f t="shared" si="36"/>
        <v>0</v>
      </c>
      <c r="T663" s="43">
        <f t="shared" si="37"/>
        <v>0</v>
      </c>
      <c r="U663" s="113">
        <f t="shared" si="38"/>
        <v>0</v>
      </c>
    </row>
    <row r="664" spans="12:21">
      <c r="L664" s="43">
        <f t="shared" si="36"/>
        <v>0</v>
      </c>
      <c r="T664" s="43">
        <f t="shared" si="37"/>
        <v>0</v>
      </c>
      <c r="U664" s="113">
        <f t="shared" si="38"/>
        <v>0</v>
      </c>
    </row>
    <row r="665" spans="12:21">
      <c r="L665" s="43">
        <f t="shared" si="36"/>
        <v>0</v>
      </c>
      <c r="T665" s="43">
        <f t="shared" si="37"/>
        <v>0</v>
      </c>
      <c r="U665" s="113">
        <f t="shared" si="38"/>
        <v>0</v>
      </c>
    </row>
    <row r="666" spans="12:21">
      <c r="L666" s="43">
        <f t="shared" si="36"/>
        <v>0</v>
      </c>
      <c r="T666" s="43">
        <f t="shared" si="37"/>
        <v>0</v>
      </c>
      <c r="U666" s="113">
        <f t="shared" si="38"/>
        <v>0</v>
      </c>
    </row>
    <row r="667" spans="12:21">
      <c r="L667" s="43">
        <f t="shared" si="36"/>
        <v>0</v>
      </c>
      <c r="T667" s="43">
        <f t="shared" si="37"/>
        <v>0</v>
      </c>
      <c r="U667" s="113">
        <f t="shared" si="38"/>
        <v>0</v>
      </c>
    </row>
    <row r="668" spans="12:21">
      <c r="L668" s="43">
        <f t="shared" si="36"/>
        <v>0</v>
      </c>
      <c r="T668" s="43">
        <f t="shared" si="37"/>
        <v>0</v>
      </c>
      <c r="U668" s="113">
        <f t="shared" si="38"/>
        <v>0</v>
      </c>
    </row>
    <row r="669" spans="12:21">
      <c r="L669" s="43">
        <f t="shared" si="36"/>
        <v>0</v>
      </c>
      <c r="T669" s="43">
        <f t="shared" si="37"/>
        <v>0</v>
      </c>
      <c r="U669" s="113">
        <f t="shared" si="38"/>
        <v>0</v>
      </c>
    </row>
    <row r="670" spans="12:21">
      <c r="L670" s="43">
        <f t="shared" si="36"/>
        <v>0</v>
      </c>
      <c r="T670" s="43">
        <f t="shared" si="37"/>
        <v>0</v>
      </c>
      <c r="U670" s="113">
        <f t="shared" si="38"/>
        <v>0</v>
      </c>
    </row>
    <row r="671" spans="12:21">
      <c r="L671" s="43">
        <f t="shared" si="36"/>
        <v>0</v>
      </c>
      <c r="T671" s="43">
        <f t="shared" si="37"/>
        <v>0</v>
      </c>
      <c r="U671" s="113">
        <f t="shared" si="38"/>
        <v>0</v>
      </c>
    </row>
    <row r="672" spans="12:21">
      <c r="L672" s="43">
        <f t="shared" si="36"/>
        <v>0</v>
      </c>
      <c r="T672" s="43">
        <f t="shared" si="37"/>
        <v>0</v>
      </c>
      <c r="U672" s="113">
        <f t="shared" si="38"/>
        <v>0</v>
      </c>
    </row>
    <row r="673" spans="12:21">
      <c r="L673" s="43">
        <f t="shared" si="36"/>
        <v>0</v>
      </c>
      <c r="T673" s="43">
        <f t="shared" si="37"/>
        <v>0</v>
      </c>
      <c r="U673" s="113">
        <f t="shared" si="38"/>
        <v>0</v>
      </c>
    </row>
    <row r="674" spans="12:21">
      <c r="L674" s="43">
        <f t="shared" si="36"/>
        <v>0</v>
      </c>
      <c r="T674" s="43">
        <f t="shared" si="37"/>
        <v>0</v>
      </c>
      <c r="U674" s="113">
        <f t="shared" si="38"/>
        <v>0</v>
      </c>
    </row>
    <row r="675" spans="12:21">
      <c r="L675" s="43">
        <f t="shared" si="36"/>
        <v>0</v>
      </c>
      <c r="T675" s="43">
        <f t="shared" si="37"/>
        <v>0</v>
      </c>
      <c r="U675" s="113">
        <f t="shared" si="38"/>
        <v>0</v>
      </c>
    </row>
    <row r="676" spans="12:21">
      <c r="L676" s="43">
        <f t="shared" si="36"/>
        <v>0</v>
      </c>
      <c r="T676" s="43">
        <f t="shared" si="37"/>
        <v>0</v>
      </c>
      <c r="U676" s="113">
        <f t="shared" si="38"/>
        <v>0</v>
      </c>
    </row>
    <row r="677" spans="12:21">
      <c r="L677" s="43">
        <f t="shared" si="36"/>
        <v>0</v>
      </c>
      <c r="T677" s="43">
        <f t="shared" si="37"/>
        <v>0</v>
      </c>
      <c r="U677" s="113">
        <f t="shared" si="38"/>
        <v>0</v>
      </c>
    </row>
    <row r="678" spans="12:21">
      <c r="L678" s="43">
        <f t="shared" si="36"/>
        <v>0</v>
      </c>
      <c r="T678" s="43">
        <f t="shared" si="37"/>
        <v>0</v>
      </c>
      <c r="U678" s="113">
        <f t="shared" si="38"/>
        <v>0</v>
      </c>
    </row>
    <row r="679" spans="12:21">
      <c r="L679" s="43">
        <f t="shared" si="36"/>
        <v>0</v>
      </c>
      <c r="T679" s="43">
        <f t="shared" si="37"/>
        <v>0</v>
      </c>
      <c r="U679" s="113">
        <f t="shared" si="38"/>
        <v>0</v>
      </c>
    </row>
    <row r="680" spans="12:21">
      <c r="L680" s="43">
        <f t="shared" si="36"/>
        <v>0</v>
      </c>
      <c r="T680" s="43">
        <f t="shared" si="37"/>
        <v>0</v>
      </c>
      <c r="U680" s="113">
        <f t="shared" si="38"/>
        <v>0</v>
      </c>
    </row>
    <row r="681" spans="12:21">
      <c r="L681" s="43">
        <f t="shared" si="36"/>
        <v>0</v>
      </c>
      <c r="T681" s="43">
        <f t="shared" si="37"/>
        <v>0</v>
      </c>
      <c r="U681" s="113">
        <f t="shared" si="38"/>
        <v>0</v>
      </c>
    </row>
    <row r="682" spans="12:21">
      <c r="L682" s="43">
        <f t="shared" si="36"/>
        <v>0</v>
      </c>
      <c r="T682" s="43">
        <f t="shared" si="37"/>
        <v>0</v>
      </c>
      <c r="U682" s="113">
        <f t="shared" si="38"/>
        <v>0</v>
      </c>
    </row>
    <row r="683" spans="12:21">
      <c r="L683" s="43">
        <f t="shared" si="36"/>
        <v>0</v>
      </c>
      <c r="T683" s="43">
        <f t="shared" si="37"/>
        <v>0</v>
      </c>
      <c r="U683" s="113">
        <f t="shared" si="38"/>
        <v>0</v>
      </c>
    </row>
    <row r="684" spans="12:21">
      <c r="L684" s="43">
        <f t="shared" si="36"/>
        <v>0</v>
      </c>
      <c r="T684" s="43">
        <f t="shared" si="37"/>
        <v>0</v>
      </c>
      <c r="U684" s="113">
        <f t="shared" si="38"/>
        <v>0</v>
      </c>
    </row>
    <row r="685" spans="12:21">
      <c r="L685" s="43">
        <f t="shared" si="36"/>
        <v>0</v>
      </c>
      <c r="T685" s="43">
        <f t="shared" si="37"/>
        <v>0</v>
      </c>
      <c r="U685" s="113">
        <f t="shared" si="38"/>
        <v>0</v>
      </c>
    </row>
    <row r="686" spans="12:21">
      <c r="L686" s="43">
        <f t="shared" si="36"/>
        <v>0</v>
      </c>
      <c r="T686" s="43">
        <f t="shared" si="37"/>
        <v>0</v>
      </c>
      <c r="U686" s="113">
        <f t="shared" si="38"/>
        <v>0</v>
      </c>
    </row>
    <row r="687" spans="12:21">
      <c r="L687" s="43">
        <f t="shared" si="36"/>
        <v>0</v>
      </c>
      <c r="T687" s="43">
        <f t="shared" si="37"/>
        <v>0</v>
      </c>
      <c r="U687" s="113">
        <f t="shared" si="38"/>
        <v>0</v>
      </c>
    </row>
    <row r="688" spans="12:21">
      <c r="L688" s="43">
        <f t="shared" si="36"/>
        <v>0</v>
      </c>
      <c r="T688" s="43">
        <f t="shared" si="37"/>
        <v>0</v>
      </c>
      <c r="U688" s="113">
        <f t="shared" si="38"/>
        <v>0</v>
      </c>
    </row>
    <row r="689" spans="12:21">
      <c r="L689" s="43">
        <f t="shared" si="36"/>
        <v>0</v>
      </c>
      <c r="T689" s="43">
        <f t="shared" si="37"/>
        <v>0</v>
      </c>
      <c r="U689" s="113">
        <f t="shared" si="38"/>
        <v>0</v>
      </c>
    </row>
    <row r="690" spans="12:21">
      <c r="L690" s="43">
        <f t="shared" si="36"/>
        <v>0</v>
      </c>
      <c r="T690" s="43">
        <f t="shared" si="37"/>
        <v>0</v>
      </c>
      <c r="U690" s="113">
        <f t="shared" si="38"/>
        <v>0</v>
      </c>
    </row>
    <row r="691" spans="12:21">
      <c r="L691" s="43">
        <f t="shared" si="36"/>
        <v>0</v>
      </c>
      <c r="T691" s="43">
        <f t="shared" si="37"/>
        <v>0</v>
      </c>
      <c r="U691" s="113">
        <f t="shared" si="38"/>
        <v>0</v>
      </c>
    </row>
    <row r="692" spans="12:21">
      <c r="L692" s="43">
        <f t="shared" si="36"/>
        <v>0</v>
      </c>
      <c r="T692" s="43">
        <f t="shared" si="37"/>
        <v>0</v>
      </c>
      <c r="U692" s="113">
        <f t="shared" si="38"/>
        <v>0</v>
      </c>
    </row>
    <row r="693" spans="12:21">
      <c r="L693" s="43">
        <f t="shared" si="36"/>
        <v>0</v>
      </c>
      <c r="T693" s="43">
        <f t="shared" si="37"/>
        <v>0</v>
      </c>
      <c r="U693" s="113">
        <f t="shared" si="38"/>
        <v>0</v>
      </c>
    </row>
    <row r="694" spans="12:21">
      <c r="L694" s="43">
        <f t="shared" si="36"/>
        <v>0</v>
      </c>
      <c r="T694" s="43">
        <f t="shared" si="37"/>
        <v>0</v>
      </c>
      <c r="U694" s="113">
        <f t="shared" si="38"/>
        <v>0</v>
      </c>
    </row>
    <row r="695" spans="12:21">
      <c r="L695" s="43">
        <f t="shared" si="36"/>
        <v>0</v>
      </c>
      <c r="T695" s="43">
        <f t="shared" si="37"/>
        <v>0</v>
      </c>
      <c r="U695" s="113">
        <f t="shared" si="38"/>
        <v>0</v>
      </c>
    </row>
    <row r="696" spans="12:21">
      <c r="L696" s="43">
        <f t="shared" si="36"/>
        <v>0</v>
      </c>
      <c r="T696" s="43">
        <f t="shared" si="37"/>
        <v>0</v>
      </c>
      <c r="U696" s="113">
        <f t="shared" si="38"/>
        <v>0</v>
      </c>
    </row>
    <row r="697" spans="12:21">
      <c r="L697" s="43">
        <f t="shared" si="36"/>
        <v>0</v>
      </c>
      <c r="T697" s="43">
        <f t="shared" si="37"/>
        <v>0</v>
      </c>
      <c r="U697" s="113">
        <f t="shared" si="38"/>
        <v>0</v>
      </c>
    </row>
    <row r="698" spans="12:21">
      <c r="L698" s="43">
        <f t="shared" si="36"/>
        <v>0</v>
      </c>
      <c r="T698" s="43">
        <f t="shared" si="37"/>
        <v>0</v>
      </c>
      <c r="U698" s="113">
        <f t="shared" si="38"/>
        <v>0</v>
      </c>
    </row>
    <row r="699" spans="12:21">
      <c r="L699" s="43">
        <f t="shared" si="36"/>
        <v>0</v>
      </c>
      <c r="T699" s="43">
        <f t="shared" si="37"/>
        <v>0</v>
      </c>
      <c r="U699" s="113">
        <f t="shared" si="38"/>
        <v>0</v>
      </c>
    </row>
    <row r="700" spans="12:21">
      <c r="L700" s="43">
        <f t="shared" si="36"/>
        <v>0</v>
      </c>
      <c r="T700" s="43">
        <f t="shared" si="37"/>
        <v>0</v>
      </c>
      <c r="U700" s="113">
        <f t="shared" si="38"/>
        <v>0</v>
      </c>
    </row>
    <row r="701" spans="12:21">
      <c r="L701" s="43">
        <f t="shared" si="36"/>
        <v>0</v>
      </c>
      <c r="T701" s="43">
        <f t="shared" si="37"/>
        <v>0</v>
      </c>
      <c r="U701" s="113">
        <f t="shared" si="38"/>
        <v>0</v>
      </c>
    </row>
    <row r="702" spans="12:21">
      <c r="L702" s="43">
        <f t="shared" si="36"/>
        <v>0</v>
      </c>
      <c r="T702" s="43">
        <f t="shared" si="37"/>
        <v>0</v>
      </c>
      <c r="U702" s="113">
        <f t="shared" si="38"/>
        <v>0</v>
      </c>
    </row>
    <row r="703" spans="12:21">
      <c r="L703" s="43">
        <f t="shared" si="36"/>
        <v>0</v>
      </c>
      <c r="T703" s="43">
        <f t="shared" si="37"/>
        <v>0</v>
      </c>
      <c r="U703" s="113">
        <f t="shared" si="38"/>
        <v>0</v>
      </c>
    </row>
    <row r="704" spans="12:21">
      <c r="L704" s="43">
        <f t="shared" si="36"/>
        <v>0</v>
      </c>
      <c r="T704" s="43">
        <f t="shared" si="37"/>
        <v>0</v>
      </c>
      <c r="U704" s="113">
        <f t="shared" si="38"/>
        <v>0</v>
      </c>
    </row>
    <row r="705" spans="12:21">
      <c r="L705" s="43">
        <f t="shared" si="36"/>
        <v>0</v>
      </c>
      <c r="T705" s="43">
        <f t="shared" si="37"/>
        <v>0</v>
      </c>
      <c r="U705" s="113">
        <f t="shared" si="38"/>
        <v>0</v>
      </c>
    </row>
    <row r="706" spans="12:21">
      <c r="L706" s="43">
        <f t="shared" si="36"/>
        <v>0</v>
      </c>
      <c r="T706" s="43">
        <f t="shared" si="37"/>
        <v>0</v>
      </c>
      <c r="U706" s="113">
        <f t="shared" si="38"/>
        <v>0</v>
      </c>
    </row>
    <row r="707" spans="12:21">
      <c r="L707" s="43">
        <f t="shared" si="36"/>
        <v>0</v>
      </c>
      <c r="T707" s="43">
        <f t="shared" si="37"/>
        <v>0</v>
      </c>
      <c r="U707" s="113">
        <f t="shared" si="38"/>
        <v>0</v>
      </c>
    </row>
    <row r="708" spans="12:21">
      <c r="L708" s="43">
        <f t="shared" si="36"/>
        <v>0</v>
      </c>
      <c r="T708" s="43">
        <f t="shared" si="37"/>
        <v>0</v>
      </c>
      <c r="U708" s="113">
        <f t="shared" si="38"/>
        <v>0</v>
      </c>
    </row>
    <row r="709" spans="12:21">
      <c r="L709" s="43">
        <f t="shared" si="36"/>
        <v>0</v>
      </c>
      <c r="T709" s="43">
        <f t="shared" si="37"/>
        <v>0</v>
      </c>
      <c r="U709" s="113">
        <f t="shared" si="38"/>
        <v>0</v>
      </c>
    </row>
    <row r="710" spans="12:21">
      <c r="L710" s="43">
        <f t="shared" si="36"/>
        <v>0</v>
      </c>
      <c r="T710" s="43">
        <f t="shared" si="37"/>
        <v>0</v>
      </c>
      <c r="U710" s="113">
        <f t="shared" si="38"/>
        <v>0</v>
      </c>
    </row>
    <row r="711" spans="12:21">
      <c r="L711" s="43">
        <f t="shared" si="36"/>
        <v>0</v>
      </c>
      <c r="T711" s="43">
        <f t="shared" si="37"/>
        <v>0</v>
      </c>
      <c r="U711" s="113">
        <f t="shared" si="38"/>
        <v>0</v>
      </c>
    </row>
    <row r="712" spans="12:21">
      <c r="L712" s="43">
        <f t="shared" si="36"/>
        <v>0</v>
      </c>
      <c r="T712" s="43">
        <f t="shared" si="37"/>
        <v>0</v>
      </c>
      <c r="U712" s="113">
        <f t="shared" si="38"/>
        <v>0</v>
      </c>
    </row>
    <row r="713" spans="12:21">
      <c r="L713" s="43">
        <f t="shared" si="36"/>
        <v>0</v>
      </c>
      <c r="T713" s="43">
        <f t="shared" si="37"/>
        <v>0</v>
      </c>
      <c r="U713" s="113">
        <f t="shared" si="38"/>
        <v>0</v>
      </c>
    </row>
    <row r="714" spans="12:21">
      <c r="L714" s="43">
        <f t="shared" si="36"/>
        <v>0</v>
      </c>
      <c r="T714" s="43">
        <f t="shared" si="37"/>
        <v>0</v>
      </c>
      <c r="U714" s="113">
        <f t="shared" si="38"/>
        <v>0</v>
      </c>
    </row>
    <row r="715" spans="12:21">
      <c r="L715" s="43">
        <f t="shared" si="36"/>
        <v>0</v>
      </c>
      <c r="T715" s="43">
        <f t="shared" si="37"/>
        <v>0</v>
      </c>
      <c r="U715" s="113">
        <f t="shared" si="38"/>
        <v>0</v>
      </c>
    </row>
    <row r="716" spans="12:21">
      <c r="L716" s="43">
        <f t="shared" ref="L716:L779" si="39">C716-H716</f>
        <v>0</v>
      </c>
      <c r="T716" s="43">
        <f t="shared" ref="T716:T779" si="40">L716+Q716</f>
        <v>0</v>
      </c>
      <c r="U716" s="113">
        <f t="shared" ref="U716:U779" si="41">P716+S716</f>
        <v>0</v>
      </c>
    </row>
    <row r="717" spans="12:21">
      <c r="L717" s="43">
        <f t="shared" si="39"/>
        <v>0</v>
      </c>
      <c r="T717" s="43">
        <f t="shared" si="40"/>
        <v>0</v>
      </c>
      <c r="U717" s="113">
        <f t="shared" si="41"/>
        <v>0</v>
      </c>
    </row>
    <row r="718" spans="12:21">
      <c r="L718" s="43">
        <f t="shared" si="39"/>
        <v>0</v>
      </c>
      <c r="T718" s="43">
        <f t="shared" si="40"/>
        <v>0</v>
      </c>
      <c r="U718" s="113">
        <f t="shared" si="41"/>
        <v>0</v>
      </c>
    </row>
    <row r="719" spans="12:21">
      <c r="L719" s="43">
        <f t="shared" si="39"/>
        <v>0</v>
      </c>
      <c r="T719" s="43">
        <f t="shared" si="40"/>
        <v>0</v>
      </c>
      <c r="U719" s="113">
        <f t="shared" si="41"/>
        <v>0</v>
      </c>
    </row>
    <row r="720" spans="12:21">
      <c r="L720" s="43">
        <f t="shared" si="39"/>
        <v>0</v>
      </c>
      <c r="T720" s="43">
        <f t="shared" si="40"/>
        <v>0</v>
      </c>
      <c r="U720" s="113">
        <f t="shared" si="41"/>
        <v>0</v>
      </c>
    </row>
    <row r="721" spans="12:21">
      <c r="L721" s="43">
        <f t="shared" si="39"/>
        <v>0</v>
      </c>
      <c r="T721" s="43">
        <f t="shared" si="40"/>
        <v>0</v>
      </c>
      <c r="U721" s="113">
        <f t="shared" si="41"/>
        <v>0</v>
      </c>
    </row>
    <row r="722" spans="12:21">
      <c r="L722" s="43">
        <f t="shared" si="39"/>
        <v>0</v>
      </c>
      <c r="T722" s="43">
        <f t="shared" si="40"/>
        <v>0</v>
      </c>
      <c r="U722" s="113">
        <f t="shared" si="41"/>
        <v>0</v>
      </c>
    </row>
    <row r="723" spans="12:21">
      <c r="L723" s="43">
        <f t="shared" si="39"/>
        <v>0</v>
      </c>
      <c r="T723" s="43">
        <f t="shared" si="40"/>
        <v>0</v>
      </c>
      <c r="U723" s="113">
        <f t="shared" si="41"/>
        <v>0</v>
      </c>
    </row>
    <row r="724" spans="12:21">
      <c r="L724" s="43">
        <f t="shared" si="39"/>
        <v>0</v>
      </c>
      <c r="T724" s="43">
        <f t="shared" si="40"/>
        <v>0</v>
      </c>
      <c r="U724" s="113">
        <f t="shared" si="41"/>
        <v>0</v>
      </c>
    </row>
    <row r="725" spans="12:21">
      <c r="L725" s="43">
        <f t="shared" si="39"/>
        <v>0</v>
      </c>
      <c r="T725" s="43">
        <f t="shared" si="40"/>
        <v>0</v>
      </c>
      <c r="U725" s="113">
        <f t="shared" si="41"/>
        <v>0</v>
      </c>
    </row>
    <row r="726" spans="12:21">
      <c r="L726" s="43">
        <f t="shared" si="39"/>
        <v>0</v>
      </c>
      <c r="T726" s="43">
        <f t="shared" si="40"/>
        <v>0</v>
      </c>
      <c r="U726" s="113">
        <f t="shared" si="41"/>
        <v>0</v>
      </c>
    </row>
    <row r="727" spans="12:21">
      <c r="L727" s="43">
        <f t="shared" si="39"/>
        <v>0</v>
      </c>
      <c r="T727" s="43">
        <f t="shared" si="40"/>
        <v>0</v>
      </c>
      <c r="U727" s="113">
        <f t="shared" si="41"/>
        <v>0</v>
      </c>
    </row>
    <row r="728" spans="12:21">
      <c r="L728" s="43">
        <f t="shared" si="39"/>
        <v>0</v>
      </c>
      <c r="T728" s="43">
        <f t="shared" si="40"/>
        <v>0</v>
      </c>
      <c r="U728" s="113">
        <f t="shared" si="41"/>
        <v>0</v>
      </c>
    </row>
    <row r="729" spans="12:21">
      <c r="L729" s="43">
        <f t="shared" si="39"/>
        <v>0</v>
      </c>
      <c r="T729" s="43">
        <f t="shared" si="40"/>
        <v>0</v>
      </c>
      <c r="U729" s="113">
        <f t="shared" si="41"/>
        <v>0</v>
      </c>
    </row>
    <row r="730" spans="12:21">
      <c r="L730" s="43">
        <f t="shared" si="39"/>
        <v>0</v>
      </c>
      <c r="T730" s="43">
        <f t="shared" si="40"/>
        <v>0</v>
      </c>
      <c r="U730" s="113">
        <f t="shared" si="41"/>
        <v>0</v>
      </c>
    </row>
    <row r="731" spans="12:21">
      <c r="L731" s="43">
        <f t="shared" si="39"/>
        <v>0</v>
      </c>
      <c r="T731" s="43">
        <f t="shared" si="40"/>
        <v>0</v>
      </c>
      <c r="U731" s="113">
        <f t="shared" si="41"/>
        <v>0</v>
      </c>
    </row>
    <row r="732" spans="12:21">
      <c r="L732" s="43">
        <f t="shared" si="39"/>
        <v>0</v>
      </c>
      <c r="T732" s="43">
        <f t="shared" si="40"/>
        <v>0</v>
      </c>
      <c r="U732" s="113">
        <f t="shared" si="41"/>
        <v>0</v>
      </c>
    </row>
    <row r="733" spans="12:21">
      <c r="L733" s="43">
        <f t="shared" si="39"/>
        <v>0</v>
      </c>
      <c r="T733" s="43">
        <f t="shared" si="40"/>
        <v>0</v>
      </c>
      <c r="U733" s="113">
        <f t="shared" si="41"/>
        <v>0</v>
      </c>
    </row>
    <row r="734" spans="12:21">
      <c r="L734" s="43">
        <f t="shared" si="39"/>
        <v>0</v>
      </c>
      <c r="T734" s="43">
        <f t="shared" si="40"/>
        <v>0</v>
      </c>
      <c r="U734" s="113">
        <f t="shared" si="41"/>
        <v>0</v>
      </c>
    </row>
    <row r="735" spans="12:21">
      <c r="L735" s="43">
        <f t="shared" si="39"/>
        <v>0</v>
      </c>
      <c r="T735" s="43">
        <f t="shared" si="40"/>
        <v>0</v>
      </c>
      <c r="U735" s="113">
        <f t="shared" si="41"/>
        <v>0</v>
      </c>
    </row>
    <row r="736" spans="12:21">
      <c r="L736" s="43">
        <f t="shared" si="39"/>
        <v>0</v>
      </c>
      <c r="T736" s="43">
        <f t="shared" si="40"/>
        <v>0</v>
      </c>
      <c r="U736" s="113">
        <f t="shared" si="41"/>
        <v>0</v>
      </c>
    </row>
    <row r="737" spans="12:21">
      <c r="L737" s="43">
        <f t="shared" si="39"/>
        <v>0</v>
      </c>
      <c r="T737" s="43">
        <f t="shared" si="40"/>
        <v>0</v>
      </c>
      <c r="U737" s="113">
        <f t="shared" si="41"/>
        <v>0</v>
      </c>
    </row>
    <row r="738" spans="12:21">
      <c r="L738" s="43">
        <f t="shared" si="39"/>
        <v>0</v>
      </c>
      <c r="T738" s="43">
        <f t="shared" si="40"/>
        <v>0</v>
      </c>
      <c r="U738" s="113">
        <f t="shared" si="41"/>
        <v>0</v>
      </c>
    </row>
    <row r="739" spans="12:21">
      <c r="L739" s="43">
        <f t="shared" si="39"/>
        <v>0</v>
      </c>
      <c r="T739" s="43">
        <f t="shared" si="40"/>
        <v>0</v>
      </c>
      <c r="U739" s="113">
        <f t="shared" si="41"/>
        <v>0</v>
      </c>
    </row>
    <row r="740" spans="12:21">
      <c r="L740" s="43">
        <f t="shared" si="39"/>
        <v>0</v>
      </c>
      <c r="T740" s="43">
        <f t="shared" si="40"/>
        <v>0</v>
      </c>
      <c r="U740" s="113">
        <f t="shared" si="41"/>
        <v>0</v>
      </c>
    </row>
    <row r="741" spans="12:21">
      <c r="L741" s="43">
        <f t="shared" si="39"/>
        <v>0</v>
      </c>
      <c r="T741" s="43">
        <f t="shared" si="40"/>
        <v>0</v>
      </c>
      <c r="U741" s="113">
        <f t="shared" si="41"/>
        <v>0</v>
      </c>
    </row>
    <row r="742" spans="12:21">
      <c r="L742" s="43">
        <f t="shared" si="39"/>
        <v>0</v>
      </c>
      <c r="T742" s="43">
        <f t="shared" si="40"/>
        <v>0</v>
      </c>
      <c r="U742" s="113">
        <f t="shared" si="41"/>
        <v>0</v>
      </c>
    </row>
    <row r="743" spans="12:21">
      <c r="L743" s="43">
        <f t="shared" si="39"/>
        <v>0</v>
      </c>
      <c r="T743" s="43">
        <f t="shared" si="40"/>
        <v>0</v>
      </c>
      <c r="U743" s="113">
        <f t="shared" si="41"/>
        <v>0</v>
      </c>
    </row>
    <row r="744" spans="12:21">
      <c r="L744" s="43">
        <f t="shared" si="39"/>
        <v>0</v>
      </c>
      <c r="T744" s="43">
        <f t="shared" si="40"/>
        <v>0</v>
      </c>
      <c r="U744" s="113">
        <f t="shared" si="41"/>
        <v>0</v>
      </c>
    </row>
    <row r="745" spans="12:21">
      <c r="L745" s="43">
        <f t="shared" si="39"/>
        <v>0</v>
      </c>
      <c r="T745" s="43">
        <f t="shared" si="40"/>
        <v>0</v>
      </c>
      <c r="U745" s="113">
        <f t="shared" si="41"/>
        <v>0</v>
      </c>
    </row>
    <row r="746" spans="12:21">
      <c r="L746" s="43">
        <f t="shared" si="39"/>
        <v>0</v>
      </c>
      <c r="T746" s="43">
        <f t="shared" si="40"/>
        <v>0</v>
      </c>
      <c r="U746" s="113">
        <f t="shared" si="41"/>
        <v>0</v>
      </c>
    </row>
    <row r="747" spans="12:21">
      <c r="L747" s="43">
        <f t="shared" si="39"/>
        <v>0</v>
      </c>
      <c r="T747" s="43">
        <f t="shared" si="40"/>
        <v>0</v>
      </c>
      <c r="U747" s="113">
        <f t="shared" si="41"/>
        <v>0</v>
      </c>
    </row>
    <row r="748" spans="12:21">
      <c r="L748" s="43">
        <f t="shared" si="39"/>
        <v>0</v>
      </c>
      <c r="T748" s="43">
        <f t="shared" si="40"/>
        <v>0</v>
      </c>
      <c r="U748" s="113">
        <f t="shared" si="41"/>
        <v>0</v>
      </c>
    </row>
    <row r="749" spans="12:21">
      <c r="L749" s="43">
        <f t="shared" si="39"/>
        <v>0</v>
      </c>
      <c r="T749" s="43">
        <f t="shared" si="40"/>
        <v>0</v>
      </c>
      <c r="U749" s="113">
        <f t="shared" si="41"/>
        <v>0</v>
      </c>
    </row>
    <row r="750" spans="12:21">
      <c r="L750" s="43">
        <f t="shared" si="39"/>
        <v>0</v>
      </c>
      <c r="T750" s="43">
        <f t="shared" si="40"/>
        <v>0</v>
      </c>
      <c r="U750" s="113">
        <f t="shared" si="41"/>
        <v>0</v>
      </c>
    </row>
    <row r="751" spans="12:21">
      <c r="L751" s="43">
        <f t="shared" si="39"/>
        <v>0</v>
      </c>
      <c r="T751" s="43">
        <f t="shared" si="40"/>
        <v>0</v>
      </c>
      <c r="U751" s="113">
        <f t="shared" si="41"/>
        <v>0</v>
      </c>
    </row>
    <row r="752" spans="12:21">
      <c r="L752" s="43">
        <f t="shared" si="39"/>
        <v>0</v>
      </c>
      <c r="T752" s="43">
        <f t="shared" si="40"/>
        <v>0</v>
      </c>
      <c r="U752" s="113">
        <f t="shared" si="41"/>
        <v>0</v>
      </c>
    </row>
    <row r="753" spans="12:21">
      <c r="L753" s="43">
        <f t="shared" si="39"/>
        <v>0</v>
      </c>
      <c r="T753" s="43">
        <f t="shared" si="40"/>
        <v>0</v>
      </c>
      <c r="U753" s="113">
        <f t="shared" si="41"/>
        <v>0</v>
      </c>
    </row>
    <row r="754" spans="12:21">
      <c r="L754" s="43">
        <f t="shared" si="39"/>
        <v>0</v>
      </c>
      <c r="T754" s="43">
        <f t="shared" si="40"/>
        <v>0</v>
      </c>
      <c r="U754" s="113">
        <f t="shared" si="41"/>
        <v>0</v>
      </c>
    </row>
    <row r="755" spans="12:21">
      <c r="L755" s="43">
        <f t="shared" si="39"/>
        <v>0</v>
      </c>
      <c r="T755" s="43">
        <f t="shared" si="40"/>
        <v>0</v>
      </c>
      <c r="U755" s="113">
        <f t="shared" si="41"/>
        <v>0</v>
      </c>
    </row>
    <row r="756" spans="12:21">
      <c r="L756" s="43">
        <f t="shared" si="39"/>
        <v>0</v>
      </c>
      <c r="T756" s="43">
        <f t="shared" si="40"/>
        <v>0</v>
      </c>
      <c r="U756" s="113">
        <f t="shared" si="41"/>
        <v>0</v>
      </c>
    </row>
    <row r="757" spans="12:21">
      <c r="L757" s="43">
        <f t="shared" si="39"/>
        <v>0</v>
      </c>
      <c r="T757" s="43">
        <f t="shared" si="40"/>
        <v>0</v>
      </c>
      <c r="U757" s="113">
        <f t="shared" si="41"/>
        <v>0</v>
      </c>
    </row>
    <row r="758" spans="12:21">
      <c r="L758" s="43">
        <f t="shared" si="39"/>
        <v>0</v>
      </c>
      <c r="T758" s="43">
        <f t="shared" si="40"/>
        <v>0</v>
      </c>
      <c r="U758" s="113">
        <f t="shared" si="41"/>
        <v>0</v>
      </c>
    </row>
    <row r="759" spans="12:21">
      <c r="L759" s="43">
        <f t="shared" si="39"/>
        <v>0</v>
      </c>
      <c r="T759" s="43">
        <f t="shared" si="40"/>
        <v>0</v>
      </c>
      <c r="U759" s="113">
        <f t="shared" si="41"/>
        <v>0</v>
      </c>
    </row>
    <row r="760" spans="12:21">
      <c r="L760" s="43">
        <f t="shared" si="39"/>
        <v>0</v>
      </c>
      <c r="T760" s="43">
        <f t="shared" si="40"/>
        <v>0</v>
      </c>
      <c r="U760" s="113">
        <f t="shared" si="41"/>
        <v>0</v>
      </c>
    </row>
    <row r="761" spans="12:21">
      <c r="L761" s="43">
        <f t="shared" si="39"/>
        <v>0</v>
      </c>
      <c r="T761" s="43">
        <f t="shared" si="40"/>
        <v>0</v>
      </c>
      <c r="U761" s="113">
        <f t="shared" si="41"/>
        <v>0</v>
      </c>
    </row>
    <row r="762" spans="12:21">
      <c r="L762" s="43">
        <f t="shared" si="39"/>
        <v>0</v>
      </c>
      <c r="T762" s="43">
        <f t="shared" si="40"/>
        <v>0</v>
      </c>
      <c r="U762" s="113">
        <f t="shared" si="41"/>
        <v>0</v>
      </c>
    </row>
    <row r="763" spans="12:21">
      <c r="L763" s="43">
        <f t="shared" si="39"/>
        <v>0</v>
      </c>
      <c r="T763" s="43">
        <f t="shared" si="40"/>
        <v>0</v>
      </c>
      <c r="U763" s="113">
        <f t="shared" si="41"/>
        <v>0</v>
      </c>
    </row>
    <row r="764" spans="12:21">
      <c r="L764" s="43">
        <f t="shared" si="39"/>
        <v>0</v>
      </c>
      <c r="T764" s="43">
        <f t="shared" si="40"/>
        <v>0</v>
      </c>
      <c r="U764" s="113">
        <f t="shared" si="41"/>
        <v>0</v>
      </c>
    </row>
    <row r="765" spans="12:21">
      <c r="L765" s="43">
        <f t="shared" si="39"/>
        <v>0</v>
      </c>
      <c r="T765" s="43">
        <f t="shared" si="40"/>
        <v>0</v>
      </c>
      <c r="U765" s="113">
        <f t="shared" si="41"/>
        <v>0</v>
      </c>
    </row>
    <row r="766" spans="12:21">
      <c r="L766" s="43">
        <f t="shared" si="39"/>
        <v>0</v>
      </c>
      <c r="T766" s="43">
        <f t="shared" si="40"/>
        <v>0</v>
      </c>
      <c r="U766" s="113">
        <f t="shared" si="41"/>
        <v>0</v>
      </c>
    </row>
    <row r="767" spans="12:21">
      <c r="L767" s="43">
        <f t="shared" si="39"/>
        <v>0</v>
      </c>
      <c r="T767" s="43">
        <f t="shared" si="40"/>
        <v>0</v>
      </c>
      <c r="U767" s="113">
        <f t="shared" si="41"/>
        <v>0</v>
      </c>
    </row>
    <row r="768" spans="12:21">
      <c r="L768" s="43">
        <f t="shared" si="39"/>
        <v>0</v>
      </c>
      <c r="T768" s="43">
        <f t="shared" si="40"/>
        <v>0</v>
      </c>
      <c r="U768" s="113">
        <f t="shared" si="41"/>
        <v>0</v>
      </c>
    </row>
    <row r="769" spans="12:21">
      <c r="L769" s="43">
        <f t="shared" si="39"/>
        <v>0</v>
      </c>
      <c r="T769" s="43">
        <f t="shared" si="40"/>
        <v>0</v>
      </c>
      <c r="U769" s="113">
        <f t="shared" si="41"/>
        <v>0</v>
      </c>
    </row>
    <row r="770" spans="12:21">
      <c r="L770" s="43">
        <f t="shared" si="39"/>
        <v>0</v>
      </c>
      <c r="T770" s="43">
        <f t="shared" si="40"/>
        <v>0</v>
      </c>
      <c r="U770" s="113">
        <f t="shared" si="41"/>
        <v>0</v>
      </c>
    </row>
    <row r="771" spans="12:21">
      <c r="L771" s="43">
        <f t="shared" si="39"/>
        <v>0</v>
      </c>
      <c r="T771" s="43">
        <f t="shared" si="40"/>
        <v>0</v>
      </c>
      <c r="U771" s="113">
        <f t="shared" si="41"/>
        <v>0</v>
      </c>
    </row>
    <row r="772" spans="12:21">
      <c r="L772" s="43">
        <f t="shared" si="39"/>
        <v>0</v>
      </c>
      <c r="T772" s="43">
        <f t="shared" si="40"/>
        <v>0</v>
      </c>
      <c r="U772" s="113">
        <f t="shared" si="41"/>
        <v>0</v>
      </c>
    </row>
    <row r="773" spans="12:21">
      <c r="L773" s="43">
        <f t="shared" si="39"/>
        <v>0</v>
      </c>
      <c r="T773" s="43">
        <f t="shared" si="40"/>
        <v>0</v>
      </c>
      <c r="U773" s="113">
        <f t="shared" si="41"/>
        <v>0</v>
      </c>
    </row>
    <row r="774" spans="12:21">
      <c r="L774" s="43">
        <f t="shared" si="39"/>
        <v>0</v>
      </c>
      <c r="T774" s="43">
        <f t="shared" si="40"/>
        <v>0</v>
      </c>
      <c r="U774" s="113">
        <f t="shared" si="41"/>
        <v>0</v>
      </c>
    </row>
    <row r="775" spans="12:21">
      <c r="L775" s="43">
        <f t="shared" si="39"/>
        <v>0</v>
      </c>
      <c r="T775" s="43">
        <f t="shared" si="40"/>
        <v>0</v>
      </c>
      <c r="U775" s="113">
        <f t="shared" si="41"/>
        <v>0</v>
      </c>
    </row>
    <row r="776" spans="12:21">
      <c r="L776" s="43">
        <f t="shared" si="39"/>
        <v>0</v>
      </c>
      <c r="T776" s="43">
        <f t="shared" si="40"/>
        <v>0</v>
      </c>
      <c r="U776" s="113">
        <f t="shared" si="41"/>
        <v>0</v>
      </c>
    </row>
    <row r="777" spans="12:21">
      <c r="L777" s="43">
        <f t="shared" si="39"/>
        <v>0</v>
      </c>
      <c r="T777" s="43">
        <f t="shared" si="40"/>
        <v>0</v>
      </c>
      <c r="U777" s="113">
        <f t="shared" si="41"/>
        <v>0</v>
      </c>
    </row>
    <row r="778" spans="12:21">
      <c r="L778" s="43">
        <f t="shared" si="39"/>
        <v>0</v>
      </c>
      <c r="T778" s="43">
        <f t="shared" si="40"/>
        <v>0</v>
      </c>
      <c r="U778" s="113">
        <f t="shared" si="41"/>
        <v>0</v>
      </c>
    </row>
    <row r="779" spans="12:21">
      <c r="L779" s="43">
        <f t="shared" si="39"/>
        <v>0</v>
      </c>
      <c r="T779" s="43">
        <f t="shared" si="40"/>
        <v>0</v>
      </c>
      <c r="U779" s="113">
        <f t="shared" si="41"/>
        <v>0</v>
      </c>
    </row>
    <row r="780" spans="12:21">
      <c r="L780" s="43">
        <f t="shared" ref="L780:L843" si="42">C780-H780</f>
        <v>0</v>
      </c>
      <c r="T780" s="43">
        <f t="shared" ref="T780:T843" si="43">L780+Q780</f>
        <v>0</v>
      </c>
      <c r="U780" s="113">
        <f t="shared" ref="U780:U843" si="44">P780+S780</f>
        <v>0</v>
      </c>
    </row>
    <row r="781" spans="12:21">
      <c r="L781" s="43">
        <f t="shared" si="42"/>
        <v>0</v>
      </c>
      <c r="T781" s="43">
        <f t="shared" si="43"/>
        <v>0</v>
      </c>
      <c r="U781" s="113">
        <f t="shared" si="44"/>
        <v>0</v>
      </c>
    </row>
    <row r="782" spans="12:21">
      <c r="L782" s="43">
        <f t="shared" si="42"/>
        <v>0</v>
      </c>
      <c r="T782" s="43">
        <f t="shared" si="43"/>
        <v>0</v>
      </c>
      <c r="U782" s="113">
        <f t="shared" si="44"/>
        <v>0</v>
      </c>
    </row>
    <row r="783" spans="12:21">
      <c r="L783" s="43">
        <f t="shared" si="42"/>
        <v>0</v>
      </c>
      <c r="T783" s="43">
        <f t="shared" si="43"/>
        <v>0</v>
      </c>
      <c r="U783" s="113">
        <f t="shared" si="44"/>
        <v>0</v>
      </c>
    </row>
    <row r="784" spans="12:21">
      <c r="L784" s="43">
        <f t="shared" si="42"/>
        <v>0</v>
      </c>
      <c r="T784" s="43">
        <f t="shared" si="43"/>
        <v>0</v>
      </c>
      <c r="U784" s="113">
        <f t="shared" si="44"/>
        <v>0</v>
      </c>
    </row>
    <row r="785" spans="12:21">
      <c r="L785" s="43">
        <f t="shared" si="42"/>
        <v>0</v>
      </c>
      <c r="T785" s="43">
        <f t="shared" si="43"/>
        <v>0</v>
      </c>
      <c r="U785" s="113">
        <f t="shared" si="44"/>
        <v>0</v>
      </c>
    </row>
    <row r="786" spans="12:21">
      <c r="L786" s="43">
        <f t="shared" si="42"/>
        <v>0</v>
      </c>
      <c r="T786" s="43">
        <f t="shared" si="43"/>
        <v>0</v>
      </c>
      <c r="U786" s="113">
        <f t="shared" si="44"/>
        <v>0</v>
      </c>
    </row>
    <row r="787" spans="12:21">
      <c r="L787" s="43">
        <f t="shared" si="42"/>
        <v>0</v>
      </c>
      <c r="T787" s="43">
        <f t="shared" si="43"/>
        <v>0</v>
      </c>
      <c r="U787" s="113">
        <f t="shared" si="44"/>
        <v>0</v>
      </c>
    </row>
    <row r="788" spans="12:21">
      <c r="L788" s="43">
        <f t="shared" si="42"/>
        <v>0</v>
      </c>
      <c r="T788" s="43">
        <f t="shared" si="43"/>
        <v>0</v>
      </c>
      <c r="U788" s="113">
        <f t="shared" si="44"/>
        <v>0</v>
      </c>
    </row>
    <row r="789" spans="12:21">
      <c r="L789" s="43">
        <f t="shared" si="42"/>
        <v>0</v>
      </c>
      <c r="T789" s="43">
        <f t="shared" si="43"/>
        <v>0</v>
      </c>
      <c r="U789" s="113">
        <f t="shared" si="44"/>
        <v>0</v>
      </c>
    </row>
    <row r="790" spans="12:21">
      <c r="L790" s="43">
        <f t="shared" si="42"/>
        <v>0</v>
      </c>
      <c r="T790" s="43">
        <f t="shared" si="43"/>
        <v>0</v>
      </c>
      <c r="U790" s="113">
        <f t="shared" si="44"/>
        <v>0</v>
      </c>
    </row>
    <row r="791" spans="12:21">
      <c r="L791" s="43">
        <f t="shared" si="42"/>
        <v>0</v>
      </c>
      <c r="T791" s="43">
        <f t="shared" si="43"/>
        <v>0</v>
      </c>
      <c r="U791" s="113">
        <f t="shared" si="44"/>
        <v>0</v>
      </c>
    </row>
    <row r="792" spans="12:21">
      <c r="L792" s="43">
        <f t="shared" si="42"/>
        <v>0</v>
      </c>
      <c r="T792" s="43">
        <f t="shared" si="43"/>
        <v>0</v>
      </c>
      <c r="U792" s="113">
        <f t="shared" si="44"/>
        <v>0</v>
      </c>
    </row>
    <row r="793" spans="12:21">
      <c r="L793" s="43">
        <f t="shared" si="42"/>
        <v>0</v>
      </c>
      <c r="T793" s="43">
        <f t="shared" si="43"/>
        <v>0</v>
      </c>
      <c r="U793" s="113">
        <f t="shared" si="44"/>
        <v>0</v>
      </c>
    </row>
    <row r="794" spans="12:21">
      <c r="L794" s="43">
        <f t="shared" si="42"/>
        <v>0</v>
      </c>
      <c r="T794" s="43">
        <f t="shared" si="43"/>
        <v>0</v>
      </c>
      <c r="U794" s="113">
        <f t="shared" si="44"/>
        <v>0</v>
      </c>
    </row>
    <row r="795" spans="12:21">
      <c r="L795" s="43">
        <f t="shared" si="42"/>
        <v>0</v>
      </c>
      <c r="T795" s="43">
        <f t="shared" si="43"/>
        <v>0</v>
      </c>
      <c r="U795" s="113">
        <f t="shared" si="44"/>
        <v>0</v>
      </c>
    </row>
    <row r="796" spans="12:21">
      <c r="L796" s="43">
        <f t="shared" si="42"/>
        <v>0</v>
      </c>
      <c r="T796" s="43">
        <f t="shared" si="43"/>
        <v>0</v>
      </c>
      <c r="U796" s="113">
        <f t="shared" si="44"/>
        <v>0</v>
      </c>
    </row>
    <row r="797" spans="12:21">
      <c r="L797" s="43">
        <f t="shared" si="42"/>
        <v>0</v>
      </c>
      <c r="T797" s="43">
        <f t="shared" si="43"/>
        <v>0</v>
      </c>
      <c r="U797" s="113">
        <f t="shared" si="44"/>
        <v>0</v>
      </c>
    </row>
    <row r="798" spans="12:21">
      <c r="L798" s="43">
        <f t="shared" si="42"/>
        <v>0</v>
      </c>
      <c r="T798" s="43">
        <f t="shared" si="43"/>
        <v>0</v>
      </c>
      <c r="U798" s="113">
        <f t="shared" si="44"/>
        <v>0</v>
      </c>
    </row>
    <row r="799" spans="12:21">
      <c r="L799" s="43">
        <f t="shared" si="42"/>
        <v>0</v>
      </c>
      <c r="T799" s="43">
        <f t="shared" si="43"/>
        <v>0</v>
      </c>
      <c r="U799" s="113">
        <f t="shared" si="44"/>
        <v>0</v>
      </c>
    </row>
    <row r="800" spans="12:21">
      <c r="L800" s="43">
        <f t="shared" si="42"/>
        <v>0</v>
      </c>
      <c r="T800" s="43">
        <f t="shared" si="43"/>
        <v>0</v>
      </c>
      <c r="U800" s="113">
        <f t="shared" si="44"/>
        <v>0</v>
      </c>
    </row>
    <row r="801" spans="12:21">
      <c r="L801" s="43">
        <f t="shared" si="42"/>
        <v>0</v>
      </c>
      <c r="T801" s="43">
        <f t="shared" si="43"/>
        <v>0</v>
      </c>
      <c r="U801" s="113">
        <f t="shared" si="44"/>
        <v>0</v>
      </c>
    </row>
    <row r="802" spans="12:21">
      <c r="L802" s="43">
        <f t="shared" si="42"/>
        <v>0</v>
      </c>
      <c r="T802" s="43">
        <f t="shared" si="43"/>
        <v>0</v>
      </c>
      <c r="U802" s="113">
        <f t="shared" si="44"/>
        <v>0</v>
      </c>
    </row>
    <row r="803" spans="12:21">
      <c r="L803" s="43">
        <f t="shared" si="42"/>
        <v>0</v>
      </c>
      <c r="T803" s="43">
        <f t="shared" si="43"/>
        <v>0</v>
      </c>
      <c r="U803" s="113">
        <f t="shared" si="44"/>
        <v>0</v>
      </c>
    </row>
    <row r="804" spans="12:21">
      <c r="L804" s="43">
        <f t="shared" si="42"/>
        <v>0</v>
      </c>
      <c r="T804" s="43">
        <f t="shared" si="43"/>
        <v>0</v>
      </c>
      <c r="U804" s="113">
        <f t="shared" si="44"/>
        <v>0</v>
      </c>
    </row>
    <row r="805" spans="12:21">
      <c r="L805" s="43">
        <f t="shared" si="42"/>
        <v>0</v>
      </c>
      <c r="T805" s="43">
        <f t="shared" si="43"/>
        <v>0</v>
      </c>
      <c r="U805" s="113">
        <f t="shared" si="44"/>
        <v>0</v>
      </c>
    </row>
    <row r="806" spans="12:21">
      <c r="L806" s="43">
        <f t="shared" si="42"/>
        <v>0</v>
      </c>
      <c r="T806" s="43">
        <f t="shared" si="43"/>
        <v>0</v>
      </c>
      <c r="U806" s="113">
        <f t="shared" si="44"/>
        <v>0</v>
      </c>
    </row>
    <row r="807" spans="12:21">
      <c r="L807" s="43">
        <f t="shared" si="42"/>
        <v>0</v>
      </c>
      <c r="T807" s="43">
        <f t="shared" si="43"/>
        <v>0</v>
      </c>
      <c r="U807" s="113">
        <f t="shared" si="44"/>
        <v>0</v>
      </c>
    </row>
    <row r="808" spans="12:21">
      <c r="L808" s="43">
        <f t="shared" si="42"/>
        <v>0</v>
      </c>
      <c r="T808" s="43">
        <f t="shared" si="43"/>
        <v>0</v>
      </c>
      <c r="U808" s="113">
        <f t="shared" si="44"/>
        <v>0</v>
      </c>
    </row>
    <row r="809" spans="12:21">
      <c r="L809" s="43">
        <f t="shared" si="42"/>
        <v>0</v>
      </c>
      <c r="T809" s="43">
        <f t="shared" si="43"/>
        <v>0</v>
      </c>
      <c r="U809" s="113">
        <f t="shared" si="44"/>
        <v>0</v>
      </c>
    </row>
    <row r="810" spans="12:21">
      <c r="L810" s="43">
        <f t="shared" si="42"/>
        <v>0</v>
      </c>
      <c r="T810" s="43">
        <f t="shared" si="43"/>
        <v>0</v>
      </c>
      <c r="U810" s="113">
        <f t="shared" si="44"/>
        <v>0</v>
      </c>
    </row>
    <row r="811" spans="12:21">
      <c r="L811" s="43">
        <f t="shared" si="42"/>
        <v>0</v>
      </c>
      <c r="T811" s="43">
        <f t="shared" si="43"/>
        <v>0</v>
      </c>
      <c r="U811" s="113">
        <f t="shared" si="44"/>
        <v>0</v>
      </c>
    </row>
    <row r="812" spans="12:21">
      <c r="L812" s="43">
        <f t="shared" si="42"/>
        <v>0</v>
      </c>
      <c r="T812" s="43">
        <f t="shared" si="43"/>
        <v>0</v>
      </c>
      <c r="U812" s="113">
        <f t="shared" si="44"/>
        <v>0</v>
      </c>
    </row>
    <row r="813" spans="12:21">
      <c r="L813" s="43">
        <f t="shared" si="42"/>
        <v>0</v>
      </c>
      <c r="T813" s="43">
        <f t="shared" si="43"/>
        <v>0</v>
      </c>
      <c r="U813" s="113">
        <f t="shared" si="44"/>
        <v>0</v>
      </c>
    </row>
    <row r="814" spans="12:21">
      <c r="L814" s="43">
        <f t="shared" si="42"/>
        <v>0</v>
      </c>
      <c r="T814" s="43">
        <f t="shared" si="43"/>
        <v>0</v>
      </c>
      <c r="U814" s="113">
        <f t="shared" si="44"/>
        <v>0</v>
      </c>
    </row>
    <row r="815" spans="12:21">
      <c r="L815" s="43">
        <f t="shared" si="42"/>
        <v>0</v>
      </c>
      <c r="T815" s="43">
        <f t="shared" si="43"/>
        <v>0</v>
      </c>
      <c r="U815" s="113">
        <f t="shared" si="44"/>
        <v>0</v>
      </c>
    </row>
    <row r="816" spans="12:21">
      <c r="L816" s="43">
        <f t="shared" si="42"/>
        <v>0</v>
      </c>
      <c r="T816" s="43">
        <f t="shared" si="43"/>
        <v>0</v>
      </c>
      <c r="U816" s="113">
        <f t="shared" si="44"/>
        <v>0</v>
      </c>
    </row>
    <row r="817" spans="12:21">
      <c r="L817" s="43">
        <f t="shared" si="42"/>
        <v>0</v>
      </c>
      <c r="T817" s="43">
        <f t="shared" si="43"/>
        <v>0</v>
      </c>
      <c r="U817" s="113">
        <f t="shared" si="44"/>
        <v>0</v>
      </c>
    </row>
    <row r="818" spans="12:21">
      <c r="L818" s="43">
        <f t="shared" si="42"/>
        <v>0</v>
      </c>
      <c r="T818" s="43">
        <f t="shared" si="43"/>
        <v>0</v>
      </c>
      <c r="U818" s="113">
        <f t="shared" si="44"/>
        <v>0</v>
      </c>
    </row>
    <row r="819" spans="12:21">
      <c r="L819" s="43">
        <f t="shared" si="42"/>
        <v>0</v>
      </c>
      <c r="T819" s="43">
        <f t="shared" si="43"/>
        <v>0</v>
      </c>
      <c r="U819" s="113">
        <f t="shared" si="44"/>
        <v>0</v>
      </c>
    </row>
    <row r="820" spans="12:21">
      <c r="L820" s="43">
        <f t="shared" si="42"/>
        <v>0</v>
      </c>
      <c r="T820" s="43">
        <f t="shared" si="43"/>
        <v>0</v>
      </c>
      <c r="U820" s="113">
        <f t="shared" si="44"/>
        <v>0</v>
      </c>
    </row>
    <row r="821" spans="12:21">
      <c r="L821" s="43">
        <f t="shared" si="42"/>
        <v>0</v>
      </c>
      <c r="T821" s="43">
        <f t="shared" si="43"/>
        <v>0</v>
      </c>
      <c r="U821" s="113">
        <f t="shared" si="44"/>
        <v>0</v>
      </c>
    </row>
    <row r="822" spans="12:21">
      <c r="L822" s="43">
        <f t="shared" si="42"/>
        <v>0</v>
      </c>
      <c r="T822" s="43">
        <f t="shared" si="43"/>
        <v>0</v>
      </c>
      <c r="U822" s="113">
        <f t="shared" si="44"/>
        <v>0</v>
      </c>
    </row>
    <row r="823" spans="12:21">
      <c r="L823" s="43">
        <f t="shared" si="42"/>
        <v>0</v>
      </c>
      <c r="T823" s="43">
        <f t="shared" si="43"/>
        <v>0</v>
      </c>
      <c r="U823" s="113">
        <f t="shared" si="44"/>
        <v>0</v>
      </c>
    </row>
    <row r="824" spans="12:21">
      <c r="L824" s="43">
        <f t="shared" si="42"/>
        <v>0</v>
      </c>
      <c r="T824" s="43">
        <f t="shared" si="43"/>
        <v>0</v>
      </c>
      <c r="U824" s="113">
        <f t="shared" si="44"/>
        <v>0</v>
      </c>
    </row>
    <row r="825" spans="12:21">
      <c r="L825" s="43">
        <f t="shared" si="42"/>
        <v>0</v>
      </c>
      <c r="T825" s="43">
        <f t="shared" si="43"/>
        <v>0</v>
      </c>
      <c r="U825" s="113">
        <f t="shared" si="44"/>
        <v>0</v>
      </c>
    </row>
    <row r="826" spans="12:21">
      <c r="L826" s="43">
        <f t="shared" si="42"/>
        <v>0</v>
      </c>
      <c r="T826" s="43">
        <f t="shared" si="43"/>
        <v>0</v>
      </c>
      <c r="U826" s="113">
        <f t="shared" si="44"/>
        <v>0</v>
      </c>
    </row>
    <row r="827" spans="12:21">
      <c r="L827" s="43">
        <f t="shared" si="42"/>
        <v>0</v>
      </c>
      <c r="T827" s="43">
        <f t="shared" si="43"/>
        <v>0</v>
      </c>
      <c r="U827" s="113">
        <f t="shared" si="44"/>
        <v>0</v>
      </c>
    </row>
    <row r="828" spans="12:21">
      <c r="L828" s="43">
        <f t="shared" si="42"/>
        <v>0</v>
      </c>
      <c r="T828" s="43">
        <f t="shared" si="43"/>
        <v>0</v>
      </c>
      <c r="U828" s="113">
        <f t="shared" si="44"/>
        <v>0</v>
      </c>
    </row>
    <row r="829" spans="12:21">
      <c r="L829" s="43">
        <f t="shared" si="42"/>
        <v>0</v>
      </c>
      <c r="T829" s="43">
        <f t="shared" si="43"/>
        <v>0</v>
      </c>
      <c r="U829" s="113">
        <f t="shared" si="44"/>
        <v>0</v>
      </c>
    </row>
    <row r="830" spans="12:21">
      <c r="L830" s="43">
        <f t="shared" si="42"/>
        <v>0</v>
      </c>
      <c r="T830" s="43">
        <f t="shared" si="43"/>
        <v>0</v>
      </c>
      <c r="U830" s="113">
        <f t="shared" si="44"/>
        <v>0</v>
      </c>
    </row>
    <row r="831" spans="12:21">
      <c r="L831" s="43">
        <f t="shared" si="42"/>
        <v>0</v>
      </c>
      <c r="T831" s="43">
        <f t="shared" si="43"/>
        <v>0</v>
      </c>
      <c r="U831" s="113">
        <f t="shared" si="44"/>
        <v>0</v>
      </c>
    </row>
    <row r="832" spans="12:21">
      <c r="L832" s="43">
        <f t="shared" si="42"/>
        <v>0</v>
      </c>
      <c r="T832" s="43">
        <f t="shared" si="43"/>
        <v>0</v>
      </c>
      <c r="U832" s="113">
        <f t="shared" si="44"/>
        <v>0</v>
      </c>
    </row>
    <row r="833" spans="12:21">
      <c r="L833" s="43">
        <f t="shared" si="42"/>
        <v>0</v>
      </c>
      <c r="T833" s="43">
        <f t="shared" si="43"/>
        <v>0</v>
      </c>
      <c r="U833" s="113">
        <f t="shared" si="44"/>
        <v>0</v>
      </c>
    </row>
    <row r="834" spans="12:21">
      <c r="L834" s="43">
        <f t="shared" si="42"/>
        <v>0</v>
      </c>
      <c r="T834" s="43">
        <f t="shared" si="43"/>
        <v>0</v>
      </c>
      <c r="U834" s="113">
        <f t="shared" si="44"/>
        <v>0</v>
      </c>
    </row>
    <row r="835" spans="12:21">
      <c r="L835" s="43">
        <f t="shared" si="42"/>
        <v>0</v>
      </c>
      <c r="T835" s="43">
        <f t="shared" si="43"/>
        <v>0</v>
      </c>
      <c r="U835" s="113">
        <f t="shared" si="44"/>
        <v>0</v>
      </c>
    </row>
    <row r="836" spans="12:21">
      <c r="L836" s="43">
        <f t="shared" si="42"/>
        <v>0</v>
      </c>
      <c r="T836" s="43">
        <f t="shared" si="43"/>
        <v>0</v>
      </c>
      <c r="U836" s="113">
        <f t="shared" si="44"/>
        <v>0</v>
      </c>
    </row>
    <row r="837" spans="12:21">
      <c r="L837" s="43">
        <f t="shared" si="42"/>
        <v>0</v>
      </c>
      <c r="T837" s="43">
        <f t="shared" si="43"/>
        <v>0</v>
      </c>
      <c r="U837" s="113">
        <f t="shared" si="44"/>
        <v>0</v>
      </c>
    </row>
    <row r="838" spans="12:21">
      <c r="L838" s="43">
        <f t="shared" si="42"/>
        <v>0</v>
      </c>
      <c r="T838" s="43">
        <f t="shared" si="43"/>
        <v>0</v>
      </c>
      <c r="U838" s="113">
        <f t="shared" si="44"/>
        <v>0</v>
      </c>
    </row>
    <row r="839" spans="12:21">
      <c r="L839" s="43">
        <f t="shared" si="42"/>
        <v>0</v>
      </c>
      <c r="T839" s="43">
        <f t="shared" si="43"/>
        <v>0</v>
      </c>
      <c r="U839" s="113">
        <f t="shared" si="44"/>
        <v>0</v>
      </c>
    </row>
    <row r="840" spans="12:21">
      <c r="L840" s="43">
        <f t="shared" si="42"/>
        <v>0</v>
      </c>
      <c r="T840" s="43">
        <f t="shared" si="43"/>
        <v>0</v>
      </c>
      <c r="U840" s="113">
        <f t="shared" si="44"/>
        <v>0</v>
      </c>
    </row>
    <row r="841" spans="12:21">
      <c r="L841" s="43">
        <f t="shared" si="42"/>
        <v>0</v>
      </c>
      <c r="T841" s="43">
        <f t="shared" si="43"/>
        <v>0</v>
      </c>
      <c r="U841" s="113">
        <f t="shared" si="44"/>
        <v>0</v>
      </c>
    </row>
    <row r="842" spans="12:21">
      <c r="L842" s="43">
        <f t="shared" si="42"/>
        <v>0</v>
      </c>
      <c r="T842" s="43">
        <f t="shared" si="43"/>
        <v>0</v>
      </c>
      <c r="U842" s="113">
        <f t="shared" si="44"/>
        <v>0</v>
      </c>
    </row>
    <row r="843" spans="12:21">
      <c r="L843" s="43">
        <f t="shared" si="42"/>
        <v>0</v>
      </c>
      <c r="T843" s="43">
        <f t="shared" si="43"/>
        <v>0</v>
      </c>
      <c r="U843" s="113">
        <f t="shared" si="44"/>
        <v>0</v>
      </c>
    </row>
    <row r="844" spans="12:21">
      <c r="L844" s="43">
        <f t="shared" ref="L844:L907" si="45">C844-H844</f>
        <v>0</v>
      </c>
      <c r="T844" s="43">
        <f t="shared" ref="T844:T907" si="46">L844+Q844</f>
        <v>0</v>
      </c>
      <c r="U844" s="113">
        <f t="shared" ref="U844:U907" si="47">P844+S844</f>
        <v>0</v>
      </c>
    </row>
    <row r="845" spans="12:21">
      <c r="L845" s="43">
        <f t="shared" si="45"/>
        <v>0</v>
      </c>
      <c r="T845" s="43">
        <f t="shared" si="46"/>
        <v>0</v>
      </c>
      <c r="U845" s="113">
        <f t="shared" si="47"/>
        <v>0</v>
      </c>
    </row>
    <row r="846" spans="12:21">
      <c r="L846" s="43">
        <f t="shared" si="45"/>
        <v>0</v>
      </c>
      <c r="T846" s="43">
        <f t="shared" si="46"/>
        <v>0</v>
      </c>
      <c r="U846" s="113">
        <f t="shared" si="47"/>
        <v>0</v>
      </c>
    </row>
    <row r="847" spans="12:21">
      <c r="L847" s="43">
        <f t="shared" si="45"/>
        <v>0</v>
      </c>
      <c r="T847" s="43">
        <f t="shared" si="46"/>
        <v>0</v>
      </c>
      <c r="U847" s="113">
        <f t="shared" si="47"/>
        <v>0</v>
      </c>
    </row>
    <row r="848" spans="12:21">
      <c r="L848" s="43">
        <f t="shared" si="45"/>
        <v>0</v>
      </c>
      <c r="T848" s="43">
        <f t="shared" si="46"/>
        <v>0</v>
      </c>
      <c r="U848" s="113">
        <f t="shared" si="47"/>
        <v>0</v>
      </c>
    </row>
    <row r="849" spans="12:21">
      <c r="L849" s="43">
        <f t="shared" si="45"/>
        <v>0</v>
      </c>
      <c r="T849" s="43">
        <f t="shared" si="46"/>
        <v>0</v>
      </c>
      <c r="U849" s="113">
        <f t="shared" si="47"/>
        <v>0</v>
      </c>
    </row>
    <row r="850" spans="12:21">
      <c r="L850" s="43">
        <f t="shared" si="45"/>
        <v>0</v>
      </c>
      <c r="T850" s="43">
        <f t="shared" si="46"/>
        <v>0</v>
      </c>
      <c r="U850" s="113">
        <f t="shared" si="47"/>
        <v>0</v>
      </c>
    </row>
    <row r="851" spans="12:21">
      <c r="L851" s="43">
        <f t="shared" si="45"/>
        <v>0</v>
      </c>
      <c r="T851" s="43">
        <f t="shared" si="46"/>
        <v>0</v>
      </c>
      <c r="U851" s="113">
        <f t="shared" si="47"/>
        <v>0</v>
      </c>
    </row>
    <row r="852" spans="12:21">
      <c r="L852" s="43">
        <f t="shared" si="45"/>
        <v>0</v>
      </c>
      <c r="T852" s="43">
        <f t="shared" si="46"/>
        <v>0</v>
      </c>
      <c r="U852" s="113">
        <f t="shared" si="47"/>
        <v>0</v>
      </c>
    </row>
    <row r="853" spans="12:21">
      <c r="L853" s="43">
        <f t="shared" si="45"/>
        <v>0</v>
      </c>
      <c r="T853" s="43">
        <f t="shared" si="46"/>
        <v>0</v>
      </c>
      <c r="U853" s="113">
        <f t="shared" si="47"/>
        <v>0</v>
      </c>
    </row>
    <row r="854" spans="12:21">
      <c r="L854" s="43">
        <f t="shared" si="45"/>
        <v>0</v>
      </c>
      <c r="T854" s="43">
        <f t="shared" si="46"/>
        <v>0</v>
      </c>
      <c r="U854" s="113">
        <f t="shared" si="47"/>
        <v>0</v>
      </c>
    </row>
    <row r="855" spans="12:21">
      <c r="L855" s="43">
        <f t="shared" si="45"/>
        <v>0</v>
      </c>
      <c r="T855" s="43">
        <f t="shared" si="46"/>
        <v>0</v>
      </c>
      <c r="U855" s="113">
        <f t="shared" si="47"/>
        <v>0</v>
      </c>
    </row>
    <row r="856" spans="12:21">
      <c r="L856" s="43">
        <f t="shared" si="45"/>
        <v>0</v>
      </c>
      <c r="T856" s="43">
        <f t="shared" si="46"/>
        <v>0</v>
      </c>
      <c r="U856" s="113">
        <f t="shared" si="47"/>
        <v>0</v>
      </c>
    </row>
    <row r="857" spans="12:21">
      <c r="L857" s="43">
        <f t="shared" si="45"/>
        <v>0</v>
      </c>
      <c r="T857" s="43">
        <f t="shared" si="46"/>
        <v>0</v>
      </c>
      <c r="U857" s="113">
        <f t="shared" si="47"/>
        <v>0</v>
      </c>
    </row>
    <row r="858" spans="12:21">
      <c r="L858" s="43">
        <f t="shared" si="45"/>
        <v>0</v>
      </c>
      <c r="T858" s="43">
        <f t="shared" si="46"/>
        <v>0</v>
      </c>
      <c r="U858" s="113">
        <f t="shared" si="47"/>
        <v>0</v>
      </c>
    </row>
    <row r="859" spans="12:21">
      <c r="L859" s="43">
        <f t="shared" si="45"/>
        <v>0</v>
      </c>
      <c r="T859" s="43">
        <f t="shared" si="46"/>
        <v>0</v>
      </c>
      <c r="U859" s="113">
        <f t="shared" si="47"/>
        <v>0</v>
      </c>
    </row>
    <row r="860" spans="12:21">
      <c r="L860" s="43">
        <f t="shared" si="45"/>
        <v>0</v>
      </c>
      <c r="T860" s="43">
        <f t="shared" si="46"/>
        <v>0</v>
      </c>
      <c r="U860" s="113">
        <f t="shared" si="47"/>
        <v>0</v>
      </c>
    </row>
    <row r="861" spans="12:21">
      <c r="L861" s="43">
        <f t="shared" si="45"/>
        <v>0</v>
      </c>
      <c r="T861" s="43">
        <f t="shared" si="46"/>
        <v>0</v>
      </c>
      <c r="U861" s="113">
        <f t="shared" si="47"/>
        <v>0</v>
      </c>
    </row>
    <row r="862" spans="12:21">
      <c r="L862" s="43">
        <f t="shared" si="45"/>
        <v>0</v>
      </c>
      <c r="T862" s="43">
        <f t="shared" si="46"/>
        <v>0</v>
      </c>
      <c r="U862" s="113">
        <f t="shared" si="47"/>
        <v>0</v>
      </c>
    </row>
    <row r="863" spans="12:21">
      <c r="L863" s="43">
        <f t="shared" si="45"/>
        <v>0</v>
      </c>
      <c r="T863" s="43">
        <f t="shared" si="46"/>
        <v>0</v>
      </c>
      <c r="U863" s="113">
        <f t="shared" si="47"/>
        <v>0</v>
      </c>
    </row>
    <row r="864" spans="12:21">
      <c r="L864" s="43">
        <f t="shared" si="45"/>
        <v>0</v>
      </c>
      <c r="T864" s="43">
        <f t="shared" si="46"/>
        <v>0</v>
      </c>
      <c r="U864" s="113">
        <f t="shared" si="47"/>
        <v>0</v>
      </c>
    </row>
    <row r="865" spans="12:21">
      <c r="L865" s="43">
        <f t="shared" si="45"/>
        <v>0</v>
      </c>
      <c r="T865" s="43">
        <f t="shared" si="46"/>
        <v>0</v>
      </c>
      <c r="U865" s="113">
        <f t="shared" si="47"/>
        <v>0</v>
      </c>
    </row>
    <row r="866" spans="12:21">
      <c r="L866" s="43">
        <f t="shared" si="45"/>
        <v>0</v>
      </c>
      <c r="T866" s="43">
        <f t="shared" si="46"/>
        <v>0</v>
      </c>
      <c r="U866" s="113">
        <f t="shared" si="47"/>
        <v>0</v>
      </c>
    </row>
    <row r="867" spans="12:21">
      <c r="L867" s="43">
        <f t="shared" si="45"/>
        <v>0</v>
      </c>
      <c r="T867" s="43">
        <f t="shared" si="46"/>
        <v>0</v>
      </c>
      <c r="U867" s="113">
        <f t="shared" si="47"/>
        <v>0</v>
      </c>
    </row>
    <row r="868" spans="12:21">
      <c r="L868" s="43">
        <f t="shared" si="45"/>
        <v>0</v>
      </c>
      <c r="T868" s="43">
        <f t="shared" si="46"/>
        <v>0</v>
      </c>
      <c r="U868" s="113">
        <f t="shared" si="47"/>
        <v>0</v>
      </c>
    </row>
    <row r="869" spans="12:21">
      <c r="L869" s="43">
        <f t="shared" si="45"/>
        <v>0</v>
      </c>
      <c r="T869" s="43">
        <f t="shared" si="46"/>
        <v>0</v>
      </c>
      <c r="U869" s="113">
        <f t="shared" si="47"/>
        <v>0</v>
      </c>
    </row>
    <row r="870" spans="12:21">
      <c r="L870" s="43">
        <f t="shared" si="45"/>
        <v>0</v>
      </c>
      <c r="T870" s="43">
        <f t="shared" si="46"/>
        <v>0</v>
      </c>
      <c r="U870" s="113">
        <f t="shared" si="47"/>
        <v>0</v>
      </c>
    </row>
    <row r="871" spans="12:21">
      <c r="L871" s="43">
        <f t="shared" si="45"/>
        <v>0</v>
      </c>
      <c r="T871" s="43">
        <f t="shared" si="46"/>
        <v>0</v>
      </c>
      <c r="U871" s="113">
        <f t="shared" si="47"/>
        <v>0</v>
      </c>
    </row>
    <row r="872" spans="12:21">
      <c r="L872" s="43">
        <f t="shared" si="45"/>
        <v>0</v>
      </c>
      <c r="T872" s="43">
        <f t="shared" si="46"/>
        <v>0</v>
      </c>
      <c r="U872" s="113">
        <f t="shared" si="47"/>
        <v>0</v>
      </c>
    </row>
    <row r="873" spans="12:21">
      <c r="L873" s="43">
        <f t="shared" si="45"/>
        <v>0</v>
      </c>
      <c r="T873" s="43">
        <f t="shared" si="46"/>
        <v>0</v>
      </c>
      <c r="U873" s="113">
        <f t="shared" si="47"/>
        <v>0</v>
      </c>
    </row>
    <row r="874" spans="12:21">
      <c r="L874" s="43">
        <f t="shared" si="45"/>
        <v>0</v>
      </c>
      <c r="T874" s="43">
        <f t="shared" si="46"/>
        <v>0</v>
      </c>
      <c r="U874" s="113">
        <f t="shared" si="47"/>
        <v>0</v>
      </c>
    </row>
    <row r="875" spans="12:21">
      <c r="L875" s="43">
        <f t="shared" si="45"/>
        <v>0</v>
      </c>
      <c r="T875" s="43">
        <f t="shared" si="46"/>
        <v>0</v>
      </c>
      <c r="U875" s="113">
        <f t="shared" si="47"/>
        <v>0</v>
      </c>
    </row>
    <row r="876" spans="12:21">
      <c r="L876" s="43">
        <f t="shared" si="45"/>
        <v>0</v>
      </c>
      <c r="T876" s="43">
        <f t="shared" si="46"/>
        <v>0</v>
      </c>
      <c r="U876" s="113">
        <f t="shared" si="47"/>
        <v>0</v>
      </c>
    </row>
    <row r="877" spans="12:21">
      <c r="L877" s="43">
        <f t="shared" si="45"/>
        <v>0</v>
      </c>
      <c r="T877" s="43">
        <f t="shared" si="46"/>
        <v>0</v>
      </c>
      <c r="U877" s="113">
        <f t="shared" si="47"/>
        <v>0</v>
      </c>
    </row>
    <row r="878" spans="12:21">
      <c r="L878" s="43">
        <f t="shared" si="45"/>
        <v>0</v>
      </c>
      <c r="T878" s="43">
        <f t="shared" si="46"/>
        <v>0</v>
      </c>
      <c r="U878" s="113">
        <f t="shared" si="47"/>
        <v>0</v>
      </c>
    </row>
    <row r="879" spans="12:21">
      <c r="L879" s="43">
        <f t="shared" si="45"/>
        <v>0</v>
      </c>
      <c r="T879" s="43">
        <f t="shared" si="46"/>
        <v>0</v>
      </c>
      <c r="U879" s="113">
        <f t="shared" si="47"/>
        <v>0</v>
      </c>
    </row>
    <row r="880" spans="12:21">
      <c r="L880" s="43">
        <f t="shared" si="45"/>
        <v>0</v>
      </c>
      <c r="T880" s="43">
        <f t="shared" si="46"/>
        <v>0</v>
      </c>
      <c r="U880" s="113">
        <f t="shared" si="47"/>
        <v>0</v>
      </c>
    </row>
    <row r="881" spans="12:21">
      <c r="L881" s="43">
        <f t="shared" si="45"/>
        <v>0</v>
      </c>
      <c r="T881" s="43">
        <f t="shared" si="46"/>
        <v>0</v>
      </c>
      <c r="U881" s="113">
        <f t="shared" si="47"/>
        <v>0</v>
      </c>
    </row>
    <row r="882" spans="12:21">
      <c r="L882" s="43">
        <f t="shared" si="45"/>
        <v>0</v>
      </c>
      <c r="T882" s="43">
        <f t="shared" si="46"/>
        <v>0</v>
      </c>
      <c r="U882" s="113">
        <f t="shared" si="47"/>
        <v>0</v>
      </c>
    </row>
    <row r="883" spans="12:21">
      <c r="L883" s="43">
        <f t="shared" si="45"/>
        <v>0</v>
      </c>
      <c r="T883" s="43">
        <f t="shared" si="46"/>
        <v>0</v>
      </c>
      <c r="U883" s="113">
        <f t="shared" si="47"/>
        <v>0</v>
      </c>
    </row>
    <row r="884" spans="12:21">
      <c r="L884" s="43">
        <f t="shared" si="45"/>
        <v>0</v>
      </c>
      <c r="T884" s="43">
        <f t="shared" si="46"/>
        <v>0</v>
      </c>
      <c r="U884" s="113">
        <f t="shared" si="47"/>
        <v>0</v>
      </c>
    </row>
    <row r="885" spans="12:21">
      <c r="L885" s="43">
        <f t="shared" si="45"/>
        <v>0</v>
      </c>
      <c r="T885" s="43">
        <f t="shared" si="46"/>
        <v>0</v>
      </c>
      <c r="U885" s="113">
        <f t="shared" si="47"/>
        <v>0</v>
      </c>
    </row>
    <row r="886" spans="12:21">
      <c r="L886" s="43">
        <f t="shared" si="45"/>
        <v>0</v>
      </c>
      <c r="T886" s="43">
        <f t="shared" si="46"/>
        <v>0</v>
      </c>
      <c r="U886" s="113">
        <f t="shared" si="47"/>
        <v>0</v>
      </c>
    </row>
    <row r="887" spans="12:21">
      <c r="L887" s="43">
        <f t="shared" si="45"/>
        <v>0</v>
      </c>
      <c r="T887" s="43">
        <f t="shared" si="46"/>
        <v>0</v>
      </c>
      <c r="U887" s="113">
        <f t="shared" si="47"/>
        <v>0</v>
      </c>
    </row>
    <row r="888" spans="12:21">
      <c r="L888" s="43">
        <f t="shared" si="45"/>
        <v>0</v>
      </c>
      <c r="T888" s="43">
        <f t="shared" si="46"/>
        <v>0</v>
      </c>
      <c r="U888" s="113">
        <f t="shared" si="47"/>
        <v>0</v>
      </c>
    </row>
    <row r="889" spans="12:21">
      <c r="L889" s="43">
        <f t="shared" si="45"/>
        <v>0</v>
      </c>
      <c r="T889" s="43">
        <f t="shared" si="46"/>
        <v>0</v>
      </c>
      <c r="U889" s="113">
        <f t="shared" si="47"/>
        <v>0</v>
      </c>
    </row>
    <row r="890" spans="12:21">
      <c r="L890" s="43">
        <f t="shared" si="45"/>
        <v>0</v>
      </c>
      <c r="T890" s="43">
        <f t="shared" si="46"/>
        <v>0</v>
      </c>
      <c r="U890" s="113">
        <f t="shared" si="47"/>
        <v>0</v>
      </c>
    </row>
    <row r="891" spans="12:21">
      <c r="L891" s="43">
        <f t="shared" si="45"/>
        <v>0</v>
      </c>
      <c r="T891" s="43">
        <f t="shared" si="46"/>
        <v>0</v>
      </c>
      <c r="U891" s="113">
        <f t="shared" si="47"/>
        <v>0</v>
      </c>
    </row>
    <row r="892" spans="12:21">
      <c r="L892" s="43">
        <f t="shared" si="45"/>
        <v>0</v>
      </c>
      <c r="T892" s="43">
        <f t="shared" si="46"/>
        <v>0</v>
      </c>
      <c r="U892" s="113">
        <f t="shared" si="47"/>
        <v>0</v>
      </c>
    </row>
    <row r="893" spans="12:21">
      <c r="L893" s="43">
        <f t="shared" si="45"/>
        <v>0</v>
      </c>
      <c r="T893" s="43">
        <f t="shared" si="46"/>
        <v>0</v>
      </c>
      <c r="U893" s="113">
        <f t="shared" si="47"/>
        <v>0</v>
      </c>
    </row>
    <row r="894" spans="12:21">
      <c r="L894" s="43">
        <f t="shared" si="45"/>
        <v>0</v>
      </c>
      <c r="T894" s="43">
        <f t="shared" si="46"/>
        <v>0</v>
      </c>
      <c r="U894" s="113">
        <f t="shared" si="47"/>
        <v>0</v>
      </c>
    </row>
    <row r="895" spans="12:21">
      <c r="L895" s="43">
        <f t="shared" si="45"/>
        <v>0</v>
      </c>
      <c r="T895" s="43">
        <f t="shared" si="46"/>
        <v>0</v>
      </c>
      <c r="U895" s="113">
        <f t="shared" si="47"/>
        <v>0</v>
      </c>
    </row>
    <row r="896" spans="12:21">
      <c r="L896" s="43">
        <f t="shared" si="45"/>
        <v>0</v>
      </c>
      <c r="T896" s="43">
        <f t="shared" si="46"/>
        <v>0</v>
      </c>
      <c r="U896" s="113">
        <f t="shared" si="47"/>
        <v>0</v>
      </c>
    </row>
    <row r="897" spans="12:21">
      <c r="L897" s="43">
        <f t="shared" si="45"/>
        <v>0</v>
      </c>
      <c r="T897" s="43">
        <f t="shared" si="46"/>
        <v>0</v>
      </c>
      <c r="U897" s="113">
        <f t="shared" si="47"/>
        <v>0</v>
      </c>
    </row>
    <row r="898" spans="12:21">
      <c r="L898" s="43">
        <f t="shared" si="45"/>
        <v>0</v>
      </c>
      <c r="T898" s="43">
        <f t="shared" si="46"/>
        <v>0</v>
      </c>
      <c r="U898" s="113">
        <f t="shared" si="47"/>
        <v>0</v>
      </c>
    </row>
    <row r="899" spans="12:21">
      <c r="L899" s="43">
        <f t="shared" si="45"/>
        <v>0</v>
      </c>
      <c r="T899" s="43">
        <f t="shared" si="46"/>
        <v>0</v>
      </c>
      <c r="U899" s="113">
        <f t="shared" si="47"/>
        <v>0</v>
      </c>
    </row>
    <row r="900" spans="12:21">
      <c r="L900" s="43">
        <f t="shared" si="45"/>
        <v>0</v>
      </c>
      <c r="T900" s="43">
        <f t="shared" si="46"/>
        <v>0</v>
      </c>
      <c r="U900" s="113">
        <f t="shared" si="47"/>
        <v>0</v>
      </c>
    </row>
    <row r="901" spans="12:21">
      <c r="L901" s="43">
        <f t="shared" si="45"/>
        <v>0</v>
      </c>
      <c r="T901" s="43">
        <f t="shared" si="46"/>
        <v>0</v>
      </c>
      <c r="U901" s="113">
        <f t="shared" si="47"/>
        <v>0</v>
      </c>
    </row>
    <row r="902" spans="12:21">
      <c r="L902" s="43">
        <f t="shared" si="45"/>
        <v>0</v>
      </c>
      <c r="T902" s="43">
        <f t="shared" si="46"/>
        <v>0</v>
      </c>
      <c r="U902" s="113">
        <f t="shared" si="47"/>
        <v>0</v>
      </c>
    </row>
    <row r="903" spans="12:21">
      <c r="L903" s="43">
        <f t="shared" si="45"/>
        <v>0</v>
      </c>
      <c r="T903" s="43">
        <f t="shared" si="46"/>
        <v>0</v>
      </c>
      <c r="U903" s="113">
        <f t="shared" si="47"/>
        <v>0</v>
      </c>
    </row>
    <row r="904" spans="12:21">
      <c r="L904" s="43">
        <f t="shared" si="45"/>
        <v>0</v>
      </c>
      <c r="T904" s="43">
        <f t="shared" si="46"/>
        <v>0</v>
      </c>
      <c r="U904" s="113">
        <f t="shared" si="47"/>
        <v>0</v>
      </c>
    </row>
    <row r="905" spans="12:21">
      <c r="L905" s="43">
        <f t="shared" si="45"/>
        <v>0</v>
      </c>
      <c r="T905" s="43">
        <f t="shared" si="46"/>
        <v>0</v>
      </c>
      <c r="U905" s="113">
        <f t="shared" si="47"/>
        <v>0</v>
      </c>
    </row>
    <row r="906" spans="12:21">
      <c r="L906" s="43">
        <f t="shared" si="45"/>
        <v>0</v>
      </c>
      <c r="T906" s="43">
        <f t="shared" si="46"/>
        <v>0</v>
      </c>
      <c r="U906" s="113">
        <f t="shared" si="47"/>
        <v>0</v>
      </c>
    </row>
    <row r="907" spans="12:21">
      <c r="L907" s="43">
        <f t="shared" si="45"/>
        <v>0</v>
      </c>
      <c r="T907" s="43">
        <f t="shared" si="46"/>
        <v>0</v>
      </c>
      <c r="U907" s="113">
        <f t="shared" si="47"/>
        <v>0</v>
      </c>
    </row>
    <row r="908" spans="12:21">
      <c r="L908" s="43">
        <f t="shared" ref="L908:L971" si="48">C908-H908</f>
        <v>0</v>
      </c>
      <c r="T908" s="43">
        <f t="shared" ref="T908:T971" si="49">L908+Q908</f>
        <v>0</v>
      </c>
      <c r="U908" s="113">
        <f t="shared" ref="U908:U971" si="50">P908+S908</f>
        <v>0</v>
      </c>
    </row>
    <row r="909" spans="12:21">
      <c r="L909" s="43">
        <f t="shared" si="48"/>
        <v>0</v>
      </c>
      <c r="T909" s="43">
        <f t="shared" si="49"/>
        <v>0</v>
      </c>
      <c r="U909" s="113">
        <f t="shared" si="50"/>
        <v>0</v>
      </c>
    </row>
    <row r="910" spans="12:21">
      <c r="L910" s="43">
        <f t="shared" si="48"/>
        <v>0</v>
      </c>
      <c r="T910" s="43">
        <f t="shared" si="49"/>
        <v>0</v>
      </c>
      <c r="U910" s="113">
        <f t="shared" si="50"/>
        <v>0</v>
      </c>
    </row>
    <row r="911" spans="12:21">
      <c r="L911" s="43">
        <f t="shared" si="48"/>
        <v>0</v>
      </c>
      <c r="T911" s="43">
        <f t="shared" si="49"/>
        <v>0</v>
      </c>
      <c r="U911" s="113">
        <f t="shared" si="50"/>
        <v>0</v>
      </c>
    </row>
    <row r="912" spans="12:21">
      <c r="L912" s="43">
        <f t="shared" si="48"/>
        <v>0</v>
      </c>
      <c r="T912" s="43">
        <f t="shared" si="49"/>
        <v>0</v>
      </c>
      <c r="U912" s="113">
        <f t="shared" si="50"/>
        <v>0</v>
      </c>
    </row>
    <row r="913" spans="12:21">
      <c r="L913" s="43">
        <f t="shared" si="48"/>
        <v>0</v>
      </c>
      <c r="T913" s="43">
        <f t="shared" si="49"/>
        <v>0</v>
      </c>
      <c r="U913" s="113">
        <f t="shared" si="50"/>
        <v>0</v>
      </c>
    </row>
    <row r="914" spans="12:21">
      <c r="L914" s="43">
        <f t="shared" si="48"/>
        <v>0</v>
      </c>
      <c r="T914" s="43">
        <f t="shared" si="49"/>
        <v>0</v>
      </c>
      <c r="U914" s="113">
        <f t="shared" si="50"/>
        <v>0</v>
      </c>
    </row>
    <row r="915" spans="12:21">
      <c r="L915" s="43">
        <f t="shared" si="48"/>
        <v>0</v>
      </c>
      <c r="T915" s="43">
        <f t="shared" si="49"/>
        <v>0</v>
      </c>
      <c r="U915" s="113">
        <f t="shared" si="50"/>
        <v>0</v>
      </c>
    </row>
    <row r="916" spans="12:21">
      <c r="L916" s="43">
        <f t="shared" si="48"/>
        <v>0</v>
      </c>
      <c r="T916" s="43">
        <f t="shared" si="49"/>
        <v>0</v>
      </c>
      <c r="U916" s="113">
        <f t="shared" si="50"/>
        <v>0</v>
      </c>
    </row>
    <row r="917" spans="12:21">
      <c r="L917" s="43">
        <f t="shared" si="48"/>
        <v>0</v>
      </c>
      <c r="T917" s="43">
        <f t="shared" si="49"/>
        <v>0</v>
      </c>
      <c r="U917" s="113">
        <f t="shared" si="50"/>
        <v>0</v>
      </c>
    </row>
    <row r="918" spans="12:21">
      <c r="L918" s="43">
        <f t="shared" si="48"/>
        <v>0</v>
      </c>
      <c r="T918" s="43">
        <f t="shared" si="49"/>
        <v>0</v>
      </c>
      <c r="U918" s="113">
        <f t="shared" si="50"/>
        <v>0</v>
      </c>
    </row>
    <row r="919" spans="12:21">
      <c r="L919" s="43">
        <f t="shared" si="48"/>
        <v>0</v>
      </c>
      <c r="T919" s="43">
        <f t="shared" si="49"/>
        <v>0</v>
      </c>
      <c r="U919" s="113">
        <f t="shared" si="50"/>
        <v>0</v>
      </c>
    </row>
    <row r="920" spans="12:21">
      <c r="L920" s="43">
        <f t="shared" si="48"/>
        <v>0</v>
      </c>
      <c r="T920" s="43">
        <f t="shared" si="49"/>
        <v>0</v>
      </c>
      <c r="U920" s="113">
        <f t="shared" si="50"/>
        <v>0</v>
      </c>
    </row>
    <row r="921" spans="12:21">
      <c r="L921" s="43">
        <f t="shared" si="48"/>
        <v>0</v>
      </c>
      <c r="T921" s="43">
        <f t="shared" si="49"/>
        <v>0</v>
      </c>
      <c r="U921" s="113">
        <f t="shared" si="50"/>
        <v>0</v>
      </c>
    </row>
    <row r="922" spans="12:21">
      <c r="L922" s="43">
        <f t="shared" si="48"/>
        <v>0</v>
      </c>
      <c r="T922" s="43">
        <f t="shared" si="49"/>
        <v>0</v>
      </c>
      <c r="U922" s="113">
        <f t="shared" si="50"/>
        <v>0</v>
      </c>
    </row>
    <row r="923" spans="12:21">
      <c r="L923" s="43">
        <f t="shared" si="48"/>
        <v>0</v>
      </c>
      <c r="T923" s="43">
        <f t="shared" si="49"/>
        <v>0</v>
      </c>
      <c r="U923" s="113">
        <f t="shared" si="50"/>
        <v>0</v>
      </c>
    </row>
    <row r="924" spans="12:21">
      <c r="L924" s="43">
        <f t="shared" si="48"/>
        <v>0</v>
      </c>
      <c r="T924" s="43">
        <f t="shared" si="49"/>
        <v>0</v>
      </c>
      <c r="U924" s="113">
        <f t="shared" si="50"/>
        <v>0</v>
      </c>
    </row>
    <row r="925" spans="12:21">
      <c r="L925" s="43">
        <f t="shared" si="48"/>
        <v>0</v>
      </c>
      <c r="T925" s="43">
        <f t="shared" si="49"/>
        <v>0</v>
      </c>
      <c r="U925" s="113">
        <f t="shared" si="50"/>
        <v>0</v>
      </c>
    </row>
    <row r="926" spans="12:21">
      <c r="L926" s="43">
        <f t="shared" si="48"/>
        <v>0</v>
      </c>
      <c r="T926" s="43">
        <f t="shared" si="49"/>
        <v>0</v>
      </c>
      <c r="U926" s="113">
        <f t="shared" si="50"/>
        <v>0</v>
      </c>
    </row>
    <row r="927" spans="12:21">
      <c r="L927" s="43">
        <f t="shared" si="48"/>
        <v>0</v>
      </c>
      <c r="T927" s="43">
        <f t="shared" si="49"/>
        <v>0</v>
      </c>
      <c r="U927" s="113">
        <f t="shared" si="50"/>
        <v>0</v>
      </c>
    </row>
    <row r="928" spans="12:21">
      <c r="L928" s="43">
        <f t="shared" si="48"/>
        <v>0</v>
      </c>
      <c r="T928" s="43">
        <f t="shared" si="49"/>
        <v>0</v>
      </c>
      <c r="U928" s="113">
        <f t="shared" si="50"/>
        <v>0</v>
      </c>
    </row>
    <row r="929" spans="12:21">
      <c r="L929" s="43">
        <f t="shared" si="48"/>
        <v>0</v>
      </c>
      <c r="T929" s="43">
        <f t="shared" si="49"/>
        <v>0</v>
      </c>
      <c r="U929" s="113">
        <f t="shared" si="50"/>
        <v>0</v>
      </c>
    </row>
    <row r="930" spans="12:21">
      <c r="L930" s="43">
        <f t="shared" si="48"/>
        <v>0</v>
      </c>
      <c r="T930" s="43">
        <f t="shared" si="49"/>
        <v>0</v>
      </c>
      <c r="U930" s="113">
        <f t="shared" si="50"/>
        <v>0</v>
      </c>
    </row>
    <row r="931" spans="12:21">
      <c r="L931" s="43">
        <f t="shared" si="48"/>
        <v>0</v>
      </c>
      <c r="T931" s="43">
        <f t="shared" si="49"/>
        <v>0</v>
      </c>
      <c r="U931" s="113">
        <f t="shared" si="50"/>
        <v>0</v>
      </c>
    </row>
    <row r="932" spans="12:21">
      <c r="L932" s="43">
        <f t="shared" si="48"/>
        <v>0</v>
      </c>
      <c r="T932" s="43">
        <f t="shared" si="49"/>
        <v>0</v>
      </c>
      <c r="U932" s="113">
        <f t="shared" si="50"/>
        <v>0</v>
      </c>
    </row>
    <row r="933" spans="12:21">
      <c r="L933" s="43">
        <f t="shared" si="48"/>
        <v>0</v>
      </c>
      <c r="T933" s="43">
        <f t="shared" si="49"/>
        <v>0</v>
      </c>
      <c r="U933" s="113">
        <f t="shared" si="50"/>
        <v>0</v>
      </c>
    </row>
    <row r="934" spans="12:21">
      <c r="L934" s="43">
        <f t="shared" si="48"/>
        <v>0</v>
      </c>
      <c r="T934" s="43">
        <f t="shared" si="49"/>
        <v>0</v>
      </c>
      <c r="U934" s="113">
        <f t="shared" si="50"/>
        <v>0</v>
      </c>
    </row>
    <row r="935" spans="12:21">
      <c r="L935" s="43">
        <f t="shared" si="48"/>
        <v>0</v>
      </c>
      <c r="T935" s="43">
        <f t="shared" si="49"/>
        <v>0</v>
      </c>
      <c r="U935" s="113">
        <f t="shared" si="50"/>
        <v>0</v>
      </c>
    </row>
    <row r="936" spans="12:21">
      <c r="L936" s="43">
        <f t="shared" si="48"/>
        <v>0</v>
      </c>
      <c r="T936" s="43">
        <f t="shared" si="49"/>
        <v>0</v>
      </c>
      <c r="U936" s="113">
        <f t="shared" si="50"/>
        <v>0</v>
      </c>
    </row>
    <row r="937" spans="12:21">
      <c r="L937" s="43">
        <f t="shared" si="48"/>
        <v>0</v>
      </c>
      <c r="T937" s="43">
        <f t="shared" si="49"/>
        <v>0</v>
      </c>
      <c r="U937" s="113">
        <f t="shared" si="50"/>
        <v>0</v>
      </c>
    </row>
    <row r="938" spans="12:21">
      <c r="L938" s="43">
        <f t="shared" si="48"/>
        <v>0</v>
      </c>
      <c r="T938" s="43">
        <f t="shared" si="49"/>
        <v>0</v>
      </c>
      <c r="U938" s="113">
        <f t="shared" si="50"/>
        <v>0</v>
      </c>
    </row>
    <row r="939" spans="12:21">
      <c r="L939" s="43">
        <f t="shared" si="48"/>
        <v>0</v>
      </c>
      <c r="T939" s="43">
        <f t="shared" si="49"/>
        <v>0</v>
      </c>
      <c r="U939" s="113">
        <f t="shared" si="50"/>
        <v>0</v>
      </c>
    </row>
    <row r="940" spans="12:21">
      <c r="L940" s="43">
        <f t="shared" si="48"/>
        <v>0</v>
      </c>
      <c r="T940" s="43">
        <f t="shared" si="49"/>
        <v>0</v>
      </c>
      <c r="U940" s="113">
        <f t="shared" si="50"/>
        <v>0</v>
      </c>
    </row>
    <row r="941" spans="12:21">
      <c r="L941" s="43">
        <f t="shared" si="48"/>
        <v>0</v>
      </c>
      <c r="T941" s="43">
        <f t="shared" si="49"/>
        <v>0</v>
      </c>
      <c r="U941" s="113">
        <f t="shared" si="50"/>
        <v>0</v>
      </c>
    </row>
    <row r="942" spans="12:21">
      <c r="L942" s="43">
        <f t="shared" si="48"/>
        <v>0</v>
      </c>
      <c r="T942" s="43">
        <f t="shared" si="49"/>
        <v>0</v>
      </c>
      <c r="U942" s="113">
        <f t="shared" si="50"/>
        <v>0</v>
      </c>
    </row>
    <row r="943" spans="12:21">
      <c r="L943" s="43">
        <f t="shared" si="48"/>
        <v>0</v>
      </c>
      <c r="T943" s="43">
        <f t="shared" si="49"/>
        <v>0</v>
      </c>
      <c r="U943" s="113">
        <f t="shared" si="50"/>
        <v>0</v>
      </c>
    </row>
    <row r="944" spans="12:21">
      <c r="L944" s="43">
        <f t="shared" si="48"/>
        <v>0</v>
      </c>
      <c r="T944" s="43">
        <f t="shared" si="49"/>
        <v>0</v>
      </c>
      <c r="U944" s="113">
        <f t="shared" si="50"/>
        <v>0</v>
      </c>
    </row>
    <row r="945" spans="12:21">
      <c r="L945" s="43">
        <f t="shared" si="48"/>
        <v>0</v>
      </c>
      <c r="T945" s="43">
        <f t="shared" si="49"/>
        <v>0</v>
      </c>
      <c r="U945" s="113">
        <f t="shared" si="50"/>
        <v>0</v>
      </c>
    </row>
    <row r="946" spans="12:21">
      <c r="L946" s="43">
        <f t="shared" si="48"/>
        <v>0</v>
      </c>
      <c r="T946" s="43">
        <f t="shared" si="49"/>
        <v>0</v>
      </c>
      <c r="U946" s="113">
        <f t="shared" si="50"/>
        <v>0</v>
      </c>
    </row>
    <row r="947" spans="12:21">
      <c r="L947" s="43">
        <f t="shared" si="48"/>
        <v>0</v>
      </c>
      <c r="T947" s="43">
        <f t="shared" si="49"/>
        <v>0</v>
      </c>
      <c r="U947" s="113">
        <f t="shared" si="50"/>
        <v>0</v>
      </c>
    </row>
    <row r="948" spans="12:21">
      <c r="L948" s="43">
        <f t="shared" si="48"/>
        <v>0</v>
      </c>
      <c r="T948" s="43">
        <f t="shared" si="49"/>
        <v>0</v>
      </c>
      <c r="U948" s="113">
        <f t="shared" si="50"/>
        <v>0</v>
      </c>
    </row>
    <row r="949" spans="12:21">
      <c r="L949" s="43">
        <f t="shared" si="48"/>
        <v>0</v>
      </c>
      <c r="T949" s="43">
        <f t="shared" si="49"/>
        <v>0</v>
      </c>
      <c r="U949" s="113">
        <f t="shared" si="50"/>
        <v>0</v>
      </c>
    </row>
    <row r="950" spans="12:21">
      <c r="L950" s="43">
        <f t="shared" si="48"/>
        <v>0</v>
      </c>
      <c r="T950" s="43">
        <f t="shared" si="49"/>
        <v>0</v>
      </c>
      <c r="U950" s="113">
        <f t="shared" si="50"/>
        <v>0</v>
      </c>
    </row>
    <row r="951" spans="12:21">
      <c r="L951" s="43">
        <f t="shared" si="48"/>
        <v>0</v>
      </c>
      <c r="T951" s="43">
        <f t="shared" si="49"/>
        <v>0</v>
      </c>
      <c r="U951" s="113">
        <f t="shared" si="50"/>
        <v>0</v>
      </c>
    </row>
    <row r="952" spans="12:21">
      <c r="L952" s="43">
        <f t="shared" si="48"/>
        <v>0</v>
      </c>
      <c r="T952" s="43">
        <f t="shared" si="49"/>
        <v>0</v>
      </c>
      <c r="U952" s="113">
        <f t="shared" si="50"/>
        <v>0</v>
      </c>
    </row>
    <row r="953" spans="12:21">
      <c r="L953" s="43">
        <f t="shared" si="48"/>
        <v>0</v>
      </c>
      <c r="T953" s="43">
        <f t="shared" si="49"/>
        <v>0</v>
      </c>
      <c r="U953" s="113">
        <f t="shared" si="50"/>
        <v>0</v>
      </c>
    </row>
    <row r="954" spans="12:21">
      <c r="L954" s="43">
        <f t="shared" si="48"/>
        <v>0</v>
      </c>
      <c r="T954" s="43">
        <f t="shared" si="49"/>
        <v>0</v>
      </c>
      <c r="U954" s="113">
        <f t="shared" si="50"/>
        <v>0</v>
      </c>
    </row>
    <row r="955" spans="12:21">
      <c r="L955" s="43">
        <f t="shared" si="48"/>
        <v>0</v>
      </c>
      <c r="T955" s="43">
        <f t="shared" si="49"/>
        <v>0</v>
      </c>
      <c r="U955" s="113">
        <f t="shared" si="50"/>
        <v>0</v>
      </c>
    </row>
    <row r="956" spans="12:21">
      <c r="L956" s="43">
        <f t="shared" si="48"/>
        <v>0</v>
      </c>
      <c r="T956" s="43">
        <f t="shared" si="49"/>
        <v>0</v>
      </c>
      <c r="U956" s="113">
        <f t="shared" si="50"/>
        <v>0</v>
      </c>
    </row>
    <row r="957" spans="12:21">
      <c r="L957" s="43">
        <f t="shared" si="48"/>
        <v>0</v>
      </c>
      <c r="T957" s="43">
        <f t="shared" si="49"/>
        <v>0</v>
      </c>
      <c r="U957" s="113">
        <f t="shared" si="50"/>
        <v>0</v>
      </c>
    </row>
    <row r="958" spans="12:21">
      <c r="L958" s="43">
        <f t="shared" si="48"/>
        <v>0</v>
      </c>
      <c r="T958" s="43">
        <f t="shared" si="49"/>
        <v>0</v>
      </c>
      <c r="U958" s="113">
        <f t="shared" si="50"/>
        <v>0</v>
      </c>
    </row>
    <row r="959" spans="12:21">
      <c r="L959" s="43">
        <f t="shared" si="48"/>
        <v>0</v>
      </c>
      <c r="T959" s="43">
        <f t="shared" si="49"/>
        <v>0</v>
      </c>
      <c r="U959" s="113">
        <f t="shared" si="50"/>
        <v>0</v>
      </c>
    </row>
    <row r="960" spans="12:21">
      <c r="L960" s="43">
        <f t="shared" si="48"/>
        <v>0</v>
      </c>
      <c r="T960" s="43">
        <f t="shared" si="49"/>
        <v>0</v>
      </c>
      <c r="U960" s="113">
        <f t="shared" si="50"/>
        <v>0</v>
      </c>
    </row>
    <row r="961" spans="12:21">
      <c r="L961" s="43">
        <f t="shared" si="48"/>
        <v>0</v>
      </c>
      <c r="T961" s="43">
        <f t="shared" si="49"/>
        <v>0</v>
      </c>
      <c r="U961" s="113">
        <f t="shared" si="50"/>
        <v>0</v>
      </c>
    </row>
    <row r="962" spans="12:21">
      <c r="L962" s="43">
        <f t="shared" si="48"/>
        <v>0</v>
      </c>
      <c r="T962" s="43">
        <f t="shared" si="49"/>
        <v>0</v>
      </c>
      <c r="U962" s="113">
        <f t="shared" si="50"/>
        <v>0</v>
      </c>
    </row>
    <row r="963" spans="12:21">
      <c r="L963" s="43">
        <f t="shared" si="48"/>
        <v>0</v>
      </c>
      <c r="T963" s="43">
        <f t="shared" si="49"/>
        <v>0</v>
      </c>
      <c r="U963" s="113">
        <f t="shared" si="50"/>
        <v>0</v>
      </c>
    </row>
    <row r="964" spans="12:21">
      <c r="L964" s="43">
        <f t="shared" si="48"/>
        <v>0</v>
      </c>
      <c r="T964" s="43">
        <f t="shared" si="49"/>
        <v>0</v>
      </c>
      <c r="U964" s="113">
        <f t="shared" si="50"/>
        <v>0</v>
      </c>
    </row>
    <row r="965" spans="12:21">
      <c r="L965" s="43">
        <f t="shared" si="48"/>
        <v>0</v>
      </c>
      <c r="T965" s="43">
        <f t="shared" si="49"/>
        <v>0</v>
      </c>
      <c r="U965" s="113">
        <f t="shared" si="50"/>
        <v>0</v>
      </c>
    </row>
    <row r="966" spans="12:21">
      <c r="L966" s="43">
        <f t="shared" si="48"/>
        <v>0</v>
      </c>
      <c r="T966" s="43">
        <f t="shared" si="49"/>
        <v>0</v>
      </c>
      <c r="U966" s="113">
        <f t="shared" si="50"/>
        <v>0</v>
      </c>
    </row>
    <row r="967" spans="12:21">
      <c r="L967" s="43">
        <f t="shared" si="48"/>
        <v>0</v>
      </c>
      <c r="T967" s="43">
        <f t="shared" si="49"/>
        <v>0</v>
      </c>
      <c r="U967" s="113">
        <f t="shared" si="50"/>
        <v>0</v>
      </c>
    </row>
    <row r="968" spans="12:21">
      <c r="L968" s="43">
        <f t="shared" si="48"/>
        <v>0</v>
      </c>
      <c r="T968" s="43">
        <f t="shared" si="49"/>
        <v>0</v>
      </c>
      <c r="U968" s="113">
        <f t="shared" si="50"/>
        <v>0</v>
      </c>
    </row>
    <row r="969" spans="12:21">
      <c r="L969" s="43">
        <f t="shared" si="48"/>
        <v>0</v>
      </c>
      <c r="T969" s="43">
        <f t="shared" si="49"/>
        <v>0</v>
      </c>
      <c r="U969" s="113">
        <f t="shared" si="50"/>
        <v>0</v>
      </c>
    </row>
    <row r="970" spans="12:21">
      <c r="L970" s="43">
        <f t="shared" si="48"/>
        <v>0</v>
      </c>
      <c r="T970" s="43">
        <f t="shared" si="49"/>
        <v>0</v>
      </c>
      <c r="U970" s="113">
        <f t="shared" si="50"/>
        <v>0</v>
      </c>
    </row>
    <row r="971" spans="12:21">
      <c r="L971" s="43">
        <f t="shared" si="48"/>
        <v>0</v>
      </c>
      <c r="T971" s="43">
        <f t="shared" si="49"/>
        <v>0</v>
      </c>
      <c r="U971" s="113">
        <f t="shared" si="50"/>
        <v>0</v>
      </c>
    </row>
    <row r="972" spans="12:21">
      <c r="L972" s="43">
        <f t="shared" ref="L972:L1035" si="51">C972-H972</f>
        <v>0</v>
      </c>
      <c r="T972" s="43">
        <f t="shared" ref="T972:T1035" si="52">L972+Q972</f>
        <v>0</v>
      </c>
      <c r="U972" s="113">
        <f t="shared" ref="U972:U1035" si="53">P972+S972</f>
        <v>0</v>
      </c>
    </row>
    <row r="973" spans="12:21">
      <c r="L973" s="43">
        <f t="shared" si="51"/>
        <v>0</v>
      </c>
      <c r="T973" s="43">
        <f t="shared" si="52"/>
        <v>0</v>
      </c>
      <c r="U973" s="113">
        <f t="shared" si="53"/>
        <v>0</v>
      </c>
    </row>
    <row r="974" spans="12:21">
      <c r="L974" s="43">
        <f t="shared" si="51"/>
        <v>0</v>
      </c>
      <c r="T974" s="43">
        <f t="shared" si="52"/>
        <v>0</v>
      </c>
      <c r="U974" s="113">
        <f t="shared" si="53"/>
        <v>0</v>
      </c>
    </row>
    <row r="975" spans="12:21">
      <c r="L975" s="43">
        <f t="shared" si="51"/>
        <v>0</v>
      </c>
      <c r="T975" s="43">
        <f t="shared" si="52"/>
        <v>0</v>
      </c>
      <c r="U975" s="113">
        <f t="shared" si="53"/>
        <v>0</v>
      </c>
    </row>
    <row r="976" spans="12:21">
      <c r="L976" s="43">
        <f t="shared" si="51"/>
        <v>0</v>
      </c>
      <c r="T976" s="43">
        <f t="shared" si="52"/>
        <v>0</v>
      </c>
      <c r="U976" s="113">
        <f t="shared" si="53"/>
        <v>0</v>
      </c>
    </row>
    <row r="977" spans="12:21">
      <c r="L977" s="43">
        <f t="shared" si="51"/>
        <v>0</v>
      </c>
      <c r="T977" s="43">
        <f t="shared" si="52"/>
        <v>0</v>
      </c>
      <c r="U977" s="113">
        <f t="shared" si="53"/>
        <v>0</v>
      </c>
    </row>
    <row r="978" spans="12:21">
      <c r="L978" s="43">
        <f t="shared" si="51"/>
        <v>0</v>
      </c>
      <c r="T978" s="43">
        <f t="shared" si="52"/>
        <v>0</v>
      </c>
      <c r="U978" s="113">
        <f t="shared" si="53"/>
        <v>0</v>
      </c>
    </row>
    <row r="979" spans="12:21">
      <c r="L979" s="43">
        <f t="shared" si="51"/>
        <v>0</v>
      </c>
      <c r="T979" s="43">
        <f t="shared" si="52"/>
        <v>0</v>
      </c>
      <c r="U979" s="113">
        <f t="shared" si="53"/>
        <v>0</v>
      </c>
    </row>
    <row r="980" spans="12:21">
      <c r="L980" s="43">
        <f t="shared" si="51"/>
        <v>0</v>
      </c>
      <c r="T980" s="43">
        <f t="shared" si="52"/>
        <v>0</v>
      </c>
      <c r="U980" s="113">
        <f t="shared" si="53"/>
        <v>0</v>
      </c>
    </row>
    <row r="981" spans="12:21">
      <c r="L981" s="43">
        <f t="shared" si="51"/>
        <v>0</v>
      </c>
      <c r="T981" s="43">
        <f t="shared" si="52"/>
        <v>0</v>
      </c>
      <c r="U981" s="113">
        <f t="shared" si="53"/>
        <v>0</v>
      </c>
    </row>
    <row r="982" spans="12:21">
      <c r="L982" s="43">
        <f t="shared" si="51"/>
        <v>0</v>
      </c>
      <c r="T982" s="43">
        <f t="shared" si="52"/>
        <v>0</v>
      </c>
      <c r="U982" s="113">
        <f t="shared" si="53"/>
        <v>0</v>
      </c>
    </row>
    <row r="983" spans="12:21">
      <c r="L983" s="43">
        <f t="shared" si="51"/>
        <v>0</v>
      </c>
      <c r="T983" s="43">
        <f t="shared" si="52"/>
        <v>0</v>
      </c>
      <c r="U983" s="113">
        <f t="shared" si="53"/>
        <v>0</v>
      </c>
    </row>
    <row r="984" spans="12:21">
      <c r="L984" s="43">
        <f t="shared" si="51"/>
        <v>0</v>
      </c>
      <c r="T984" s="43">
        <f t="shared" si="52"/>
        <v>0</v>
      </c>
      <c r="U984" s="113">
        <f t="shared" si="53"/>
        <v>0</v>
      </c>
    </row>
    <row r="985" spans="12:21">
      <c r="L985" s="43">
        <f t="shared" si="51"/>
        <v>0</v>
      </c>
      <c r="T985" s="43">
        <f t="shared" si="52"/>
        <v>0</v>
      </c>
      <c r="U985" s="113">
        <f t="shared" si="53"/>
        <v>0</v>
      </c>
    </row>
    <row r="986" spans="12:21">
      <c r="L986" s="43">
        <f t="shared" si="51"/>
        <v>0</v>
      </c>
      <c r="T986" s="43">
        <f t="shared" si="52"/>
        <v>0</v>
      </c>
      <c r="U986" s="113">
        <f t="shared" si="53"/>
        <v>0</v>
      </c>
    </row>
    <row r="987" spans="12:21">
      <c r="L987" s="43">
        <f t="shared" si="51"/>
        <v>0</v>
      </c>
      <c r="T987" s="43">
        <f t="shared" si="52"/>
        <v>0</v>
      </c>
      <c r="U987" s="113">
        <f t="shared" si="53"/>
        <v>0</v>
      </c>
    </row>
    <row r="988" spans="12:21">
      <c r="L988" s="43">
        <f t="shared" si="51"/>
        <v>0</v>
      </c>
      <c r="T988" s="43">
        <f t="shared" si="52"/>
        <v>0</v>
      </c>
      <c r="U988" s="113">
        <f t="shared" si="53"/>
        <v>0</v>
      </c>
    </row>
    <row r="989" spans="12:21">
      <c r="L989" s="43">
        <f t="shared" si="51"/>
        <v>0</v>
      </c>
      <c r="T989" s="43">
        <f t="shared" si="52"/>
        <v>0</v>
      </c>
      <c r="U989" s="113">
        <f t="shared" si="53"/>
        <v>0</v>
      </c>
    </row>
    <row r="990" spans="12:21">
      <c r="L990" s="43">
        <f t="shared" si="51"/>
        <v>0</v>
      </c>
      <c r="T990" s="43">
        <f t="shared" si="52"/>
        <v>0</v>
      </c>
      <c r="U990" s="113">
        <f t="shared" si="53"/>
        <v>0</v>
      </c>
    </row>
    <row r="991" spans="12:21">
      <c r="L991" s="43">
        <f t="shared" si="51"/>
        <v>0</v>
      </c>
      <c r="T991" s="43">
        <f t="shared" si="52"/>
        <v>0</v>
      </c>
      <c r="U991" s="113">
        <f t="shared" si="53"/>
        <v>0</v>
      </c>
    </row>
    <row r="992" spans="12:21">
      <c r="L992" s="43">
        <f t="shared" si="51"/>
        <v>0</v>
      </c>
      <c r="T992" s="43">
        <f t="shared" si="52"/>
        <v>0</v>
      </c>
      <c r="U992" s="113">
        <f t="shared" si="53"/>
        <v>0</v>
      </c>
    </row>
    <row r="993" spans="12:21">
      <c r="L993" s="43">
        <f t="shared" si="51"/>
        <v>0</v>
      </c>
      <c r="T993" s="43">
        <f t="shared" si="52"/>
        <v>0</v>
      </c>
      <c r="U993" s="113">
        <f t="shared" si="53"/>
        <v>0</v>
      </c>
    </row>
    <row r="994" spans="12:21">
      <c r="L994" s="43">
        <f t="shared" si="51"/>
        <v>0</v>
      </c>
      <c r="T994" s="43">
        <f t="shared" si="52"/>
        <v>0</v>
      </c>
      <c r="U994" s="113">
        <f t="shared" si="53"/>
        <v>0</v>
      </c>
    </row>
    <row r="995" spans="12:21">
      <c r="L995" s="43">
        <f t="shared" si="51"/>
        <v>0</v>
      </c>
      <c r="T995" s="43">
        <f t="shared" si="52"/>
        <v>0</v>
      </c>
      <c r="U995" s="113">
        <f t="shared" si="53"/>
        <v>0</v>
      </c>
    </row>
    <row r="996" spans="12:21">
      <c r="L996" s="43">
        <f t="shared" si="51"/>
        <v>0</v>
      </c>
      <c r="T996" s="43">
        <f t="shared" si="52"/>
        <v>0</v>
      </c>
      <c r="U996" s="113">
        <f t="shared" si="53"/>
        <v>0</v>
      </c>
    </row>
    <row r="997" spans="12:21">
      <c r="L997" s="43">
        <f t="shared" si="51"/>
        <v>0</v>
      </c>
      <c r="T997" s="43">
        <f t="shared" si="52"/>
        <v>0</v>
      </c>
      <c r="U997" s="113">
        <f t="shared" si="53"/>
        <v>0</v>
      </c>
    </row>
    <row r="998" spans="12:21">
      <c r="L998" s="43">
        <f t="shared" si="51"/>
        <v>0</v>
      </c>
      <c r="T998" s="43">
        <f t="shared" si="52"/>
        <v>0</v>
      </c>
      <c r="U998" s="113">
        <f t="shared" si="53"/>
        <v>0</v>
      </c>
    </row>
    <row r="999" spans="12:21">
      <c r="L999" s="43">
        <f t="shared" si="51"/>
        <v>0</v>
      </c>
      <c r="T999" s="43">
        <f t="shared" si="52"/>
        <v>0</v>
      </c>
      <c r="U999" s="113">
        <f t="shared" si="53"/>
        <v>0</v>
      </c>
    </row>
    <row r="1000" spans="12:21">
      <c r="L1000" s="43">
        <f t="shared" si="51"/>
        <v>0</v>
      </c>
      <c r="T1000" s="43">
        <f t="shared" si="52"/>
        <v>0</v>
      </c>
      <c r="U1000" s="113">
        <f t="shared" si="53"/>
        <v>0</v>
      </c>
    </row>
    <row r="1001" spans="12:21">
      <c r="L1001" s="43">
        <f t="shared" si="51"/>
        <v>0</v>
      </c>
      <c r="T1001" s="43">
        <f t="shared" si="52"/>
        <v>0</v>
      </c>
      <c r="U1001" s="113">
        <f t="shared" si="53"/>
        <v>0</v>
      </c>
    </row>
    <row r="1002" spans="12:21">
      <c r="L1002" s="43">
        <f t="shared" si="51"/>
        <v>0</v>
      </c>
      <c r="T1002" s="43">
        <f t="shared" si="52"/>
        <v>0</v>
      </c>
      <c r="U1002" s="113">
        <f t="shared" si="53"/>
        <v>0</v>
      </c>
    </row>
    <row r="1003" spans="12:21">
      <c r="L1003" s="43">
        <f t="shared" si="51"/>
        <v>0</v>
      </c>
      <c r="T1003" s="43">
        <f t="shared" si="52"/>
        <v>0</v>
      </c>
      <c r="U1003" s="113">
        <f t="shared" si="53"/>
        <v>0</v>
      </c>
    </row>
    <row r="1004" spans="12:21">
      <c r="L1004" s="43">
        <f t="shared" si="51"/>
        <v>0</v>
      </c>
      <c r="T1004" s="43">
        <f t="shared" si="52"/>
        <v>0</v>
      </c>
      <c r="U1004" s="113">
        <f t="shared" si="53"/>
        <v>0</v>
      </c>
    </row>
    <row r="1005" spans="12:21">
      <c r="L1005" s="43">
        <f t="shared" si="51"/>
        <v>0</v>
      </c>
      <c r="T1005" s="43">
        <f t="shared" si="52"/>
        <v>0</v>
      </c>
      <c r="U1005" s="113">
        <f t="shared" si="53"/>
        <v>0</v>
      </c>
    </row>
    <row r="1006" spans="12:21">
      <c r="L1006" s="43">
        <f t="shared" si="51"/>
        <v>0</v>
      </c>
      <c r="T1006" s="43">
        <f t="shared" si="52"/>
        <v>0</v>
      </c>
      <c r="U1006" s="113">
        <f t="shared" si="53"/>
        <v>0</v>
      </c>
    </row>
    <row r="1007" spans="12:21">
      <c r="L1007" s="43">
        <f t="shared" si="51"/>
        <v>0</v>
      </c>
      <c r="T1007" s="43">
        <f t="shared" si="52"/>
        <v>0</v>
      </c>
      <c r="U1007" s="113">
        <f t="shared" si="53"/>
        <v>0</v>
      </c>
    </row>
    <row r="1008" spans="12:21">
      <c r="L1008" s="43">
        <f t="shared" si="51"/>
        <v>0</v>
      </c>
      <c r="T1008" s="43">
        <f t="shared" si="52"/>
        <v>0</v>
      </c>
      <c r="U1008" s="113">
        <f t="shared" si="53"/>
        <v>0</v>
      </c>
    </row>
    <row r="1009" spans="12:21">
      <c r="L1009" s="43">
        <f t="shared" si="51"/>
        <v>0</v>
      </c>
      <c r="T1009" s="43">
        <f t="shared" si="52"/>
        <v>0</v>
      </c>
      <c r="U1009" s="113">
        <f t="shared" si="53"/>
        <v>0</v>
      </c>
    </row>
    <row r="1010" spans="12:21">
      <c r="L1010" s="43">
        <f t="shared" si="51"/>
        <v>0</v>
      </c>
      <c r="T1010" s="43">
        <f t="shared" si="52"/>
        <v>0</v>
      </c>
      <c r="U1010" s="113">
        <f t="shared" si="53"/>
        <v>0</v>
      </c>
    </row>
    <row r="1011" spans="12:21">
      <c r="L1011" s="43">
        <f t="shared" si="51"/>
        <v>0</v>
      </c>
      <c r="T1011" s="43">
        <f t="shared" si="52"/>
        <v>0</v>
      </c>
      <c r="U1011" s="113">
        <f t="shared" si="53"/>
        <v>0</v>
      </c>
    </row>
    <row r="1012" spans="12:21">
      <c r="L1012" s="43">
        <f t="shared" si="51"/>
        <v>0</v>
      </c>
      <c r="T1012" s="43">
        <f t="shared" si="52"/>
        <v>0</v>
      </c>
      <c r="U1012" s="113">
        <f t="shared" si="53"/>
        <v>0</v>
      </c>
    </row>
    <row r="1013" spans="12:21">
      <c r="L1013" s="43">
        <f t="shared" si="51"/>
        <v>0</v>
      </c>
      <c r="T1013" s="43">
        <f t="shared" si="52"/>
        <v>0</v>
      </c>
      <c r="U1013" s="113">
        <f t="shared" si="53"/>
        <v>0</v>
      </c>
    </row>
    <row r="1014" spans="12:21">
      <c r="L1014" s="43">
        <f t="shared" si="51"/>
        <v>0</v>
      </c>
      <c r="T1014" s="43">
        <f t="shared" si="52"/>
        <v>0</v>
      </c>
      <c r="U1014" s="113">
        <f t="shared" si="53"/>
        <v>0</v>
      </c>
    </row>
    <row r="1015" spans="12:21">
      <c r="L1015" s="43">
        <f t="shared" si="51"/>
        <v>0</v>
      </c>
      <c r="T1015" s="43">
        <f t="shared" si="52"/>
        <v>0</v>
      </c>
      <c r="U1015" s="113">
        <f t="shared" si="53"/>
        <v>0</v>
      </c>
    </row>
    <row r="1016" spans="12:21">
      <c r="L1016" s="43">
        <f t="shared" si="51"/>
        <v>0</v>
      </c>
      <c r="T1016" s="43">
        <f t="shared" si="52"/>
        <v>0</v>
      </c>
      <c r="U1016" s="113">
        <f t="shared" si="53"/>
        <v>0</v>
      </c>
    </row>
    <row r="1017" spans="12:21">
      <c r="L1017" s="43">
        <f t="shared" si="51"/>
        <v>0</v>
      </c>
      <c r="T1017" s="43">
        <f t="shared" si="52"/>
        <v>0</v>
      </c>
      <c r="U1017" s="113">
        <f t="shared" si="53"/>
        <v>0</v>
      </c>
    </row>
    <row r="1018" spans="12:21">
      <c r="L1018" s="43">
        <f t="shared" si="51"/>
        <v>0</v>
      </c>
      <c r="T1018" s="43">
        <f t="shared" si="52"/>
        <v>0</v>
      </c>
      <c r="U1018" s="113">
        <f t="shared" si="53"/>
        <v>0</v>
      </c>
    </row>
    <row r="1019" spans="12:21">
      <c r="L1019" s="43">
        <f t="shared" si="51"/>
        <v>0</v>
      </c>
      <c r="T1019" s="43">
        <f t="shared" si="52"/>
        <v>0</v>
      </c>
      <c r="U1019" s="113">
        <f t="shared" si="53"/>
        <v>0</v>
      </c>
    </row>
    <row r="1020" spans="12:21">
      <c r="L1020" s="43">
        <f t="shared" si="51"/>
        <v>0</v>
      </c>
      <c r="T1020" s="43">
        <f t="shared" si="52"/>
        <v>0</v>
      </c>
      <c r="U1020" s="113">
        <f t="shared" si="53"/>
        <v>0</v>
      </c>
    </row>
    <row r="1021" spans="12:21">
      <c r="L1021" s="43">
        <f t="shared" si="51"/>
        <v>0</v>
      </c>
      <c r="T1021" s="43">
        <f t="shared" si="52"/>
        <v>0</v>
      </c>
      <c r="U1021" s="113">
        <f t="shared" si="53"/>
        <v>0</v>
      </c>
    </row>
    <row r="1022" spans="12:21">
      <c r="L1022" s="43">
        <f t="shared" si="51"/>
        <v>0</v>
      </c>
      <c r="T1022" s="43">
        <f t="shared" si="52"/>
        <v>0</v>
      </c>
      <c r="U1022" s="113">
        <f t="shared" si="53"/>
        <v>0</v>
      </c>
    </row>
    <row r="1023" spans="12:21">
      <c r="L1023" s="43">
        <f t="shared" si="51"/>
        <v>0</v>
      </c>
      <c r="T1023" s="43">
        <f t="shared" si="52"/>
        <v>0</v>
      </c>
      <c r="U1023" s="113">
        <f t="shared" si="53"/>
        <v>0</v>
      </c>
    </row>
    <row r="1024" spans="12:21">
      <c r="L1024" s="43">
        <f t="shared" si="51"/>
        <v>0</v>
      </c>
      <c r="T1024" s="43">
        <f t="shared" si="52"/>
        <v>0</v>
      </c>
      <c r="U1024" s="113">
        <f t="shared" si="53"/>
        <v>0</v>
      </c>
    </row>
    <row r="1025" spans="12:21">
      <c r="L1025" s="43">
        <f t="shared" si="51"/>
        <v>0</v>
      </c>
      <c r="T1025" s="43">
        <f t="shared" si="52"/>
        <v>0</v>
      </c>
      <c r="U1025" s="113">
        <f t="shared" si="53"/>
        <v>0</v>
      </c>
    </row>
    <row r="1026" spans="12:21">
      <c r="L1026" s="43">
        <f t="shared" si="51"/>
        <v>0</v>
      </c>
      <c r="T1026" s="43">
        <f t="shared" si="52"/>
        <v>0</v>
      </c>
      <c r="U1026" s="113">
        <f t="shared" si="53"/>
        <v>0</v>
      </c>
    </row>
    <row r="1027" spans="12:21">
      <c r="L1027" s="43">
        <f t="shared" si="51"/>
        <v>0</v>
      </c>
      <c r="T1027" s="43">
        <f t="shared" si="52"/>
        <v>0</v>
      </c>
      <c r="U1027" s="113">
        <f t="shared" si="53"/>
        <v>0</v>
      </c>
    </row>
    <row r="1028" spans="12:21">
      <c r="L1028" s="43">
        <f t="shared" si="51"/>
        <v>0</v>
      </c>
      <c r="T1028" s="43">
        <f t="shared" si="52"/>
        <v>0</v>
      </c>
      <c r="U1028" s="113">
        <f t="shared" si="53"/>
        <v>0</v>
      </c>
    </row>
    <row r="1029" spans="12:21">
      <c r="L1029" s="43">
        <f t="shared" si="51"/>
        <v>0</v>
      </c>
      <c r="T1029" s="43">
        <f t="shared" si="52"/>
        <v>0</v>
      </c>
      <c r="U1029" s="113">
        <f t="shared" si="53"/>
        <v>0</v>
      </c>
    </row>
    <row r="1030" spans="12:21">
      <c r="L1030" s="43">
        <f t="shared" si="51"/>
        <v>0</v>
      </c>
      <c r="T1030" s="43">
        <f t="shared" si="52"/>
        <v>0</v>
      </c>
      <c r="U1030" s="113">
        <f t="shared" si="53"/>
        <v>0</v>
      </c>
    </row>
    <row r="1031" spans="12:21">
      <c r="L1031" s="43">
        <f t="shared" si="51"/>
        <v>0</v>
      </c>
      <c r="T1031" s="43">
        <f t="shared" si="52"/>
        <v>0</v>
      </c>
      <c r="U1031" s="113">
        <f t="shared" si="53"/>
        <v>0</v>
      </c>
    </row>
    <row r="1032" spans="12:21">
      <c r="L1032" s="43">
        <f t="shared" si="51"/>
        <v>0</v>
      </c>
      <c r="T1032" s="43">
        <f t="shared" si="52"/>
        <v>0</v>
      </c>
      <c r="U1032" s="113">
        <f t="shared" si="53"/>
        <v>0</v>
      </c>
    </row>
    <row r="1033" spans="12:21">
      <c r="L1033" s="43">
        <f t="shared" si="51"/>
        <v>0</v>
      </c>
      <c r="T1033" s="43">
        <f t="shared" si="52"/>
        <v>0</v>
      </c>
      <c r="U1033" s="113">
        <f t="shared" si="53"/>
        <v>0</v>
      </c>
    </row>
    <row r="1034" spans="12:21">
      <c r="L1034" s="43">
        <f t="shared" si="51"/>
        <v>0</v>
      </c>
      <c r="T1034" s="43">
        <f t="shared" si="52"/>
        <v>0</v>
      </c>
      <c r="U1034" s="113">
        <f t="shared" si="53"/>
        <v>0</v>
      </c>
    </row>
    <row r="1035" spans="12:21">
      <c r="L1035" s="43">
        <f t="shared" si="51"/>
        <v>0</v>
      </c>
      <c r="T1035" s="43">
        <f t="shared" si="52"/>
        <v>0</v>
      </c>
      <c r="U1035" s="113">
        <f t="shared" si="53"/>
        <v>0</v>
      </c>
    </row>
    <row r="1036" spans="12:21">
      <c r="L1036" s="43">
        <f t="shared" ref="L1036:L1099" si="54">C1036-H1036</f>
        <v>0</v>
      </c>
      <c r="T1036" s="43">
        <f t="shared" ref="T1036:T1099" si="55">L1036+Q1036</f>
        <v>0</v>
      </c>
      <c r="U1036" s="113">
        <f t="shared" ref="U1036:U1099" si="56">P1036+S1036</f>
        <v>0</v>
      </c>
    </row>
    <row r="1037" spans="12:21">
      <c r="L1037" s="43">
        <f t="shared" si="54"/>
        <v>0</v>
      </c>
      <c r="T1037" s="43">
        <f t="shared" si="55"/>
        <v>0</v>
      </c>
      <c r="U1037" s="113">
        <f t="shared" si="56"/>
        <v>0</v>
      </c>
    </row>
    <row r="1038" spans="12:21">
      <c r="L1038" s="43">
        <f t="shared" si="54"/>
        <v>0</v>
      </c>
      <c r="T1038" s="43">
        <f t="shared" si="55"/>
        <v>0</v>
      </c>
      <c r="U1038" s="113">
        <f t="shared" si="56"/>
        <v>0</v>
      </c>
    </row>
    <row r="1039" spans="12:21">
      <c r="L1039" s="43">
        <f t="shared" si="54"/>
        <v>0</v>
      </c>
      <c r="T1039" s="43">
        <f t="shared" si="55"/>
        <v>0</v>
      </c>
      <c r="U1039" s="113">
        <f t="shared" si="56"/>
        <v>0</v>
      </c>
    </row>
    <row r="1040" spans="12:21">
      <c r="L1040" s="43">
        <f t="shared" si="54"/>
        <v>0</v>
      </c>
      <c r="T1040" s="43">
        <f t="shared" si="55"/>
        <v>0</v>
      </c>
      <c r="U1040" s="113">
        <f t="shared" si="56"/>
        <v>0</v>
      </c>
    </row>
    <row r="1041" spans="12:21">
      <c r="L1041" s="43">
        <f t="shared" si="54"/>
        <v>0</v>
      </c>
      <c r="T1041" s="43">
        <f t="shared" si="55"/>
        <v>0</v>
      </c>
      <c r="U1041" s="113">
        <f t="shared" si="56"/>
        <v>0</v>
      </c>
    </row>
    <row r="1042" spans="12:21">
      <c r="L1042" s="43">
        <f t="shared" si="54"/>
        <v>0</v>
      </c>
      <c r="T1042" s="43">
        <f t="shared" si="55"/>
        <v>0</v>
      </c>
      <c r="U1042" s="113">
        <f t="shared" si="56"/>
        <v>0</v>
      </c>
    </row>
    <row r="1043" spans="12:21">
      <c r="L1043" s="43">
        <f t="shared" si="54"/>
        <v>0</v>
      </c>
      <c r="T1043" s="43">
        <f t="shared" si="55"/>
        <v>0</v>
      </c>
      <c r="U1043" s="113">
        <f t="shared" si="56"/>
        <v>0</v>
      </c>
    </row>
    <row r="1044" spans="12:21">
      <c r="L1044" s="43">
        <f t="shared" si="54"/>
        <v>0</v>
      </c>
      <c r="T1044" s="43">
        <f t="shared" si="55"/>
        <v>0</v>
      </c>
      <c r="U1044" s="113">
        <f t="shared" si="56"/>
        <v>0</v>
      </c>
    </row>
    <row r="1045" spans="12:21">
      <c r="L1045" s="43">
        <f t="shared" si="54"/>
        <v>0</v>
      </c>
      <c r="T1045" s="43">
        <f t="shared" si="55"/>
        <v>0</v>
      </c>
      <c r="U1045" s="113">
        <f t="shared" si="56"/>
        <v>0</v>
      </c>
    </row>
    <row r="1046" spans="12:21">
      <c r="L1046" s="43">
        <f t="shared" si="54"/>
        <v>0</v>
      </c>
      <c r="T1046" s="43">
        <f t="shared" si="55"/>
        <v>0</v>
      </c>
      <c r="U1046" s="113">
        <f t="shared" si="56"/>
        <v>0</v>
      </c>
    </row>
    <row r="1047" spans="12:21">
      <c r="L1047" s="43">
        <f t="shared" si="54"/>
        <v>0</v>
      </c>
      <c r="T1047" s="43">
        <f t="shared" si="55"/>
        <v>0</v>
      </c>
      <c r="U1047" s="113">
        <f t="shared" si="56"/>
        <v>0</v>
      </c>
    </row>
    <row r="1048" spans="12:21">
      <c r="L1048" s="43">
        <f t="shared" si="54"/>
        <v>0</v>
      </c>
      <c r="T1048" s="43">
        <f t="shared" si="55"/>
        <v>0</v>
      </c>
      <c r="U1048" s="113">
        <f t="shared" si="56"/>
        <v>0</v>
      </c>
    </row>
    <row r="1049" spans="12:21">
      <c r="L1049" s="43">
        <f t="shared" si="54"/>
        <v>0</v>
      </c>
      <c r="T1049" s="43">
        <f t="shared" si="55"/>
        <v>0</v>
      </c>
      <c r="U1049" s="113">
        <f t="shared" si="56"/>
        <v>0</v>
      </c>
    </row>
    <row r="1050" spans="12:21">
      <c r="L1050" s="43">
        <f t="shared" si="54"/>
        <v>0</v>
      </c>
      <c r="T1050" s="43">
        <f t="shared" si="55"/>
        <v>0</v>
      </c>
      <c r="U1050" s="113">
        <f t="shared" si="56"/>
        <v>0</v>
      </c>
    </row>
    <row r="1051" spans="12:21">
      <c r="L1051" s="43">
        <f t="shared" si="54"/>
        <v>0</v>
      </c>
      <c r="T1051" s="43">
        <f t="shared" si="55"/>
        <v>0</v>
      </c>
      <c r="U1051" s="113">
        <f t="shared" si="56"/>
        <v>0</v>
      </c>
    </row>
    <row r="1052" spans="12:21">
      <c r="L1052" s="43">
        <f t="shared" si="54"/>
        <v>0</v>
      </c>
      <c r="T1052" s="43">
        <f t="shared" si="55"/>
        <v>0</v>
      </c>
      <c r="U1052" s="113">
        <f t="shared" si="56"/>
        <v>0</v>
      </c>
    </row>
    <row r="1053" spans="12:21">
      <c r="L1053" s="43">
        <f t="shared" si="54"/>
        <v>0</v>
      </c>
      <c r="T1053" s="43">
        <f t="shared" si="55"/>
        <v>0</v>
      </c>
      <c r="U1053" s="113">
        <f t="shared" si="56"/>
        <v>0</v>
      </c>
    </row>
    <row r="1054" spans="12:21">
      <c r="L1054" s="43">
        <f t="shared" si="54"/>
        <v>0</v>
      </c>
      <c r="T1054" s="43">
        <f t="shared" si="55"/>
        <v>0</v>
      </c>
      <c r="U1054" s="113">
        <f t="shared" si="56"/>
        <v>0</v>
      </c>
    </row>
    <row r="1055" spans="12:21">
      <c r="L1055" s="43">
        <f t="shared" si="54"/>
        <v>0</v>
      </c>
      <c r="T1055" s="43">
        <f t="shared" si="55"/>
        <v>0</v>
      </c>
      <c r="U1055" s="113">
        <f t="shared" si="56"/>
        <v>0</v>
      </c>
    </row>
    <row r="1056" spans="12:21">
      <c r="L1056" s="43">
        <f t="shared" si="54"/>
        <v>0</v>
      </c>
      <c r="T1056" s="43">
        <f t="shared" si="55"/>
        <v>0</v>
      </c>
      <c r="U1056" s="113">
        <f t="shared" si="56"/>
        <v>0</v>
      </c>
    </row>
    <row r="1057" spans="12:21">
      <c r="L1057" s="43">
        <f t="shared" si="54"/>
        <v>0</v>
      </c>
      <c r="T1057" s="43">
        <f t="shared" si="55"/>
        <v>0</v>
      </c>
      <c r="U1057" s="113">
        <f t="shared" si="56"/>
        <v>0</v>
      </c>
    </row>
    <row r="1058" spans="12:21">
      <c r="L1058" s="43">
        <f t="shared" si="54"/>
        <v>0</v>
      </c>
      <c r="T1058" s="43">
        <f t="shared" si="55"/>
        <v>0</v>
      </c>
      <c r="U1058" s="113">
        <f t="shared" si="56"/>
        <v>0</v>
      </c>
    </row>
    <row r="1059" spans="12:21">
      <c r="L1059" s="43">
        <f t="shared" si="54"/>
        <v>0</v>
      </c>
      <c r="T1059" s="43">
        <f t="shared" si="55"/>
        <v>0</v>
      </c>
      <c r="U1059" s="113">
        <f t="shared" si="56"/>
        <v>0</v>
      </c>
    </row>
    <row r="1060" spans="12:21">
      <c r="L1060" s="43">
        <f t="shared" si="54"/>
        <v>0</v>
      </c>
      <c r="T1060" s="43">
        <f t="shared" si="55"/>
        <v>0</v>
      </c>
      <c r="U1060" s="113">
        <f t="shared" si="56"/>
        <v>0</v>
      </c>
    </row>
    <row r="1061" spans="12:21">
      <c r="L1061" s="43">
        <f t="shared" si="54"/>
        <v>0</v>
      </c>
      <c r="T1061" s="43">
        <f t="shared" si="55"/>
        <v>0</v>
      </c>
      <c r="U1061" s="113">
        <f t="shared" si="56"/>
        <v>0</v>
      </c>
    </row>
    <row r="1062" spans="12:21">
      <c r="L1062" s="43">
        <f t="shared" si="54"/>
        <v>0</v>
      </c>
      <c r="T1062" s="43">
        <f t="shared" si="55"/>
        <v>0</v>
      </c>
      <c r="U1062" s="113">
        <f t="shared" si="56"/>
        <v>0</v>
      </c>
    </row>
    <row r="1063" spans="12:21">
      <c r="L1063" s="43">
        <f t="shared" si="54"/>
        <v>0</v>
      </c>
      <c r="T1063" s="43">
        <f t="shared" si="55"/>
        <v>0</v>
      </c>
      <c r="U1063" s="113">
        <f t="shared" si="56"/>
        <v>0</v>
      </c>
    </row>
    <row r="1064" spans="12:21">
      <c r="L1064" s="43">
        <f t="shared" si="54"/>
        <v>0</v>
      </c>
      <c r="T1064" s="43">
        <f t="shared" si="55"/>
        <v>0</v>
      </c>
      <c r="U1064" s="113">
        <f t="shared" si="56"/>
        <v>0</v>
      </c>
    </row>
    <row r="1065" spans="12:21">
      <c r="L1065" s="43">
        <f t="shared" si="54"/>
        <v>0</v>
      </c>
      <c r="T1065" s="43">
        <f t="shared" si="55"/>
        <v>0</v>
      </c>
      <c r="U1065" s="113">
        <f t="shared" si="56"/>
        <v>0</v>
      </c>
    </row>
    <row r="1066" spans="12:21">
      <c r="L1066" s="43">
        <f t="shared" si="54"/>
        <v>0</v>
      </c>
      <c r="T1066" s="43">
        <f t="shared" si="55"/>
        <v>0</v>
      </c>
      <c r="U1066" s="113">
        <f t="shared" si="56"/>
        <v>0</v>
      </c>
    </row>
    <row r="1067" spans="12:21">
      <c r="L1067" s="43">
        <f t="shared" si="54"/>
        <v>0</v>
      </c>
      <c r="T1067" s="43">
        <f t="shared" si="55"/>
        <v>0</v>
      </c>
      <c r="U1067" s="113">
        <f t="shared" si="56"/>
        <v>0</v>
      </c>
    </row>
    <row r="1068" spans="12:21">
      <c r="L1068" s="43">
        <f t="shared" si="54"/>
        <v>0</v>
      </c>
      <c r="T1068" s="43">
        <f t="shared" si="55"/>
        <v>0</v>
      </c>
      <c r="U1068" s="113">
        <f t="shared" si="56"/>
        <v>0</v>
      </c>
    </row>
    <row r="1069" spans="12:21">
      <c r="L1069" s="43">
        <f t="shared" si="54"/>
        <v>0</v>
      </c>
      <c r="T1069" s="43">
        <f t="shared" si="55"/>
        <v>0</v>
      </c>
      <c r="U1069" s="113">
        <f t="shared" si="56"/>
        <v>0</v>
      </c>
    </row>
    <row r="1070" spans="12:21">
      <c r="L1070" s="43">
        <f t="shared" si="54"/>
        <v>0</v>
      </c>
      <c r="T1070" s="43">
        <f t="shared" si="55"/>
        <v>0</v>
      </c>
      <c r="U1070" s="113">
        <f t="shared" si="56"/>
        <v>0</v>
      </c>
    </row>
    <row r="1071" spans="12:21">
      <c r="L1071" s="43">
        <f t="shared" si="54"/>
        <v>0</v>
      </c>
      <c r="T1071" s="43">
        <f t="shared" si="55"/>
        <v>0</v>
      </c>
      <c r="U1071" s="113">
        <f t="shared" si="56"/>
        <v>0</v>
      </c>
    </row>
    <row r="1072" spans="12:21">
      <c r="L1072" s="43">
        <f t="shared" si="54"/>
        <v>0</v>
      </c>
      <c r="T1072" s="43">
        <f t="shared" si="55"/>
        <v>0</v>
      </c>
      <c r="U1072" s="113">
        <f t="shared" si="56"/>
        <v>0</v>
      </c>
    </row>
    <row r="1073" spans="12:21">
      <c r="L1073" s="43">
        <f t="shared" si="54"/>
        <v>0</v>
      </c>
      <c r="T1073" s="43">
        <f t="shared" si="55"/>
        <v>0</v>
      </c>
      <c r="U1073" s="113">
        <f t="shared" si="56"/>
        <v>0</v>
      </c>
    </row>
    <row r="1074" spans="12:21">
      <c r="L1074" s="43">
        <f t="shared" si="54"/>
        <v>0</v>
      </c>
      <c r="T1074" s="43">
        <f t="shared" si="55"/>
        <v>0</v>
      </c>
      <c r="U1074" s="113">
        <f t="shared" si="56"/>
        <v>0</v>
      </c>
    </row>
    <row r="1075" spans="12:21">
      <c r="L1075" s="43">
        <f t="shared" si="54"/>
        <v>0</v>
      </c>
      <c r="T1075" s="43">
        <f t="shared" si="55"/>
        <v>0</v>
      </c>
      <c r="U1075" s="113">
        <f t="shared" si="56"/>
        <v>0</v>
      </c>
    </row>
    <row r="1076" spans="12:21">
      <c r="L1076" s="43">
        <f t="shared" si="54"/>
        <v>0</v>
      </c>
      <c r="T1076" s="43">
        <f t="shared" si="55"/>
        <v>0</v>
      </c>
      <c r="U1076" s="113">
        <f t="shared" si="56"/>
        <v>0</v>
      </c>
    </row>
    <row r="1077" spans="12:21">
      <c r="L1077" s="43">
        <f t="shared" si="54"/>
        <v>0</v>
      </c>
      <c r="T1077" s="43">
        <f t="shared" si="55"/>
        <v>0</v>
      </c>
      <c r="U1077" s="113">
        <f t="shared" si="56"/>
        <v>0</v>
      </c>
    </row>
    <row r="1078" spans="12:21">
      <c r="L1078" s="43">
        <f t="shared" si="54"/>
        <v>0</v>
      </c>
      <c r="T1078" s="43">
        <f t="shared" si="55"/>
        <v>0</v>
      </c>
      <c r="U1078" s="113">
        <f t="shared" si="56"/>
        <v>0</v>
      </c>
    </row>
    <row r="1079" spans="12:21">
      <c r="L1079" s="43">
        <f t="shared" si="54"/>
        <v>0</v>
      </c>
      <c r="T1079" s="43">
        <f t="shared" si="55"/>
        <v>0</v>
      </c>
      <c r="U1079" s="113">
        <f t="shared" si="56"/>
        <v>0</v>
      </c>
    </row>
    <row r="1080" spans="12:21">
      <c r="L1080" s="43">
        <f t="shared" si="54"/>
        <v>0</v>
      </c>
      <c r="T1080" s="43">
        <f t="shared" si="55"/>
        <v>0</v>
      </c>
      <c r="U1080" s="113">
        <f t="shared" si="56"/>
        <v>0</v>
      </c>
    </row>
    <row r="1081" spans="12:21">
      <c r="L1081" s="43">
        <f t="shared" si="54"/>
        <v>0</v>
      </c>
      <c r="T1081" s="43">
        <f t="shared" si="55"/>
        <v>0</v>
      </c>
      <c r="U1081" s="113">
        <f t="shared" si="56"/>
        <v>0</v>
      </c>
    </row>
    <row r="1082" spans="12:21">
      <c r="L1082" s="43">
        <f t="shared" si="54"/>
        <v>0</v>
      </c>
      <c r="T1082" s="43">
        <f t="shared" si="55"/>
        <v>0</v>
      </c>
      <c r="U1082" s="113">
        <f t="shared" si="56"/>
        <v>0</v>
      </c>
    </row>
    <row r="1083" spans="12:21">
      <c r="L1083" s="43">
        <f t="shared" si="54"/>
        <v>0</v>
      </c>
      <c r="T1083" s="43">
        <f t="shared" si="55"/>
        <v>0</v>
      </c>
      <c r="U1083" s="113">
        <f t="shared" si="56"/>
        <v>0</v>
      </c>
    </row>
    <row r="1084" spans="12:21">
      <c r="L1084" s="43">
        <f t="shared" si="54"/>
        <v>0</v>
      </c>
      <c r="T1084" s="43">
        <f t="shared" si="55"/>
        <v>0</v>
      </c>
      <c r="U1084" s="113">
        <f t="shared" si="56"/>
        <v>0</v>
      </c>
    </row>
    <row r="1085" spans="12:21">
      <c r="L1085" s="43">
        <f t="shared" si="54"/>
        <v>0</v>
      </c>
      <c r="T1085" s="43">
        <f t="shared" si="55"/>
        <v>0</v>
      </c>
      <c r="U1085" s="113">
        <f t="shared" si="56"/>
        <v>0</v>
      </c>
    </row>
    <row r="1086" spans="12:21">
      <c r="L1086" s="43">
        <f t="shared" si="54"/>
        <v>0</v>
      </c>
      <c r="T1086" s="43">
        <f t="shared" si="55"/>
        <v>0</v>
      </c>
      <c r="U1086" s="113">
        <f t="shared" si="56"/>
        <v>0</v>
      </c>
    </row>
    <row r="1087" spans="12:21">
      <c r="L1087" s="43">
        <f t="shared" si="54"/>
        <v>0</v>
      </c>
      <c r="T1087" s="43">
        <f t="shared" si="55"/>
        <v>0</v>
      </c>
      <c r="U1087" s="113">
        <f t="shared" si="56"/>
        <v>0</v>
      </c>
    </row>
    <row r="1088" spans="12:21">
      <c r="L1088" s="43">
        <f t="shared" si="54"/>
        <v>0</v>
      </c>
      <c r="T1088" s="43">
        <f t="shared" si="55"/>
        <v>0</v>
      </c>
      <c r="U1088" s="113">
        <f t="shared" si="56"/>
        <v>0</v>
      </c>
    </row>
    <row r="1089" spans="12:21">
      <c r="L1089" s="43">
        <f t="shared" si="54"/>
        <v>0</v>
      </c>
      <c r="T1089" s="43">
        <f t="shared" si="55"/>
        <v>0</v>
      </c>
      <c r="U1089" s="113">
        <f t="shared" si="56"/>
        <v>0</v>
      </c>
    </row>
    <row r="1090" spans="12:21">
      <c r="L1090" s="43">
        <f t="shared" si="54"/>
        <v>0</v>
      </c>
      <c r="T1090" s="43">
        <f t="shared" si="55"/>
        <v>0</v>
      </c>
      <c r="U1090" s="113">
        <f t="shared" si="56"/>
        <v>0</v>
      </c>
    </row>
    <row r="1091" spans="12:21">
      <c r="L1091" s="43">
        <f t="shared" si="54"/>
        <v>0</v>
      </c>
      <c r="T1091" s="43">
        <f t="shared" si="55"/>
        <v>0</v>
      </c>
      <c r="U1091" s="113">
        <f t="shared" si="56"/>
        <v>0</v>
      </c>
    </row>
    <row r="1092" spans="12:21">
      <c r="L1092" s="43">
        <f t="shared" si="54"/>
        <v>0</v>
      </c>
      <c r="T1092" s="43">
        <f t="shared" si="55"/>
        <v>0</v>
      </c>
      <c r="U1092" s="113">
        <f t="shared" si="56"/>
        <v>0</v>
      </c>
    </row>
    <row r="1093" spans="12:21">
      <c r="L1093" s="43">
        <f t="shared" si="54"/>
        <v>0</v>
      </c>
      <c r="T1093" s="43">
        <f t="shared" si="55"/>
        <v>0</v>
      </c>
      <c r="U1093" s="113">
        <f t="shared" si="56"/>
        <v>0</v>
      </c>
    </row>
    <row r="1094" spans="12:21">
      <c r="L1094" s="43">
        <f t="shared" si="54"/>
        <v>0</v>
      </c>
      <c r="T1094" s="43">
        <f t="shared" si="55"/>
        <v>0</v>
      </c>
      <c r="U1094" s="113">
        <f t="shared" si="56"/>
        <v>0</v>
      </c>
    </row>
    <row r="1095" spans="12:21">
      <c r="L1095" s="43">
        <f t="shared" si="54"/>
        <v>0</v>
      </c>
      <c r="T1095" s="43">
        <f t="shared" si="55"/>
        <v>0</v>
      </c>
      <c r="U1095" s="113">
        <f t="shared" si="56"/>
        <v>0</v>
      </c>
    </row>
    <row r="1096" spans="12:21">
      <c r="L1096" s="43">
        <f t="shared" si="54"/>
        <v>0</v>
      </c>
      <c r="T1096" s="43">
        <f t="shared" si="55"/>
        <v>0</v>
      </c>
      <c r="U1096" s="113">
        <f t="shared" si="56"/>
        <v>0</v>
      </c>
    </row>
    <row r="1097" spans="12:21">
      <c r="L1097" s="43">
        <f t="shared" si="54"/>
        <v>0</v>
      </c>
      <c r="T1097" s="43">
        <f t="shared" si="55"/>
        <v>0</v>
      </c>
      <c r="U1097" s="113">
        <f t="shared" si="56"/>
        <v>0</v>
      </c>
    </row>
    <row r="1098" spans="12:21">
      <c r="L1098" s="43">
        <f t="shared" si="54"/>
        <v>0</v>
      </c>
      <c r="T1098" s="43">
        <f t="shared" si="55"/>
        <v>0</v>
      </c>
      <c r="U1098" s="113">
        <f t="shared" si="56"/>
        <v>0</v>
      </c>
    </row>
    <row r="1099" spans="12:21">
      <c r="L1099" s="43">
        <f t="shared" si="54"/>
        <v>0</v>
      </c>
      <c r="T1099" s="43">
        <f t="shared" si="55"/>
        <v>0</v>
      </c>
      <c r="U1099" s="113">
        <f t="shared" si="56"/>
        <v>0</v>
      </c>
    </row>
    <row r="1100" spans="12:21">
      <c r="L1100" s="43">
        <f t="shared" ref="L1100:L1163" si="57">C1100-H1100</f>
        <v>0</v>
      </c>
      <c r="T1100" s="43">
        <f t="shared" ref="T1100:T1163" si="58">L1100+Q1100</f>
        <v>0</v>
      </c>
      <c r="U1100" s="113">
        <f t="shared" ref="U1100:U1163" si="59">P1100+S1100</f>
        <v>0</v>
      </c>
    </row>
    <row r="1101" spans="12:21">
      <c r="L1101" s="43">
        <f t="shared" si="57"/>
        <v>0</v>
      </c>
      <c r="T1101" s="43">
        <f t="shared" si="58"/>
        <v>0</v>
      </c>
      <c r="U1101" s="113">
        <f t="shared" si="59"/>
        <v>0</v>
      </c>
    </row>
    <row r="1102" spans="12:21">
      <c r="L1102" s="43">
        <f t="shared" si="57"/>
        <v>0</v>
      </c>
      <c r="T1102" s="43">
        <f t="shared" si="58"/>
        <v>0</v>
      </c>
      <c r="U1102" s="113">
        <f t="shared" si="59"/>
        <v>0</v>
      </c>
    </row>
    <row r="1103" spans="12:21">
      <c r="L1103" s="43">
        <f t="shared" si="57"/>
        <v>0</v>
      </c>
      <c r="T1103" s="43">
        <f t="shared" si="58"/>
        <v>0</v>
      </c>
      <c r="U1103" s="113">
        <f t="shared" si="59"/>
        <v>0</v>
      </c>
    </row>
    <row r="1104" spans="12:21">
      <c r="L1104" s="43">
        <f t="shared" si="57"/>
        <v>0</v>
      </c>
      <c r="T1104" s="43">
        <f t="shared" si="58"/>
        <v>0</v>
      </c>
      <c r="U1104" s="113">
        <f t="shared" si="59"/>
        <v>0</v>
      </c>
    </row>
    <row r="1105" spans="12:21">
      <c r="L1105" s="43">
        <f t="shared" si="57"/>
        <v>0</v>
      </c>
      <c r="T1105" s="43">
        <f t="shared" si="58"/>
        <v>0</v>
      </c>
      <c r="U1105" s="113">
        <f t="shared" si="59"/>
        <v>0</v>
      </c>
    </row>
    <row r="1106" spans="12:21">
      <c r="L1106" s="43">
        <f t="shared" si="57"/>
        <v>0</v>
      </c>
      <c r="T1106" s="43">
        <f t="shared" si="58"/>
        <v>0</v>
      </c>
      <c r="U1106" s="113">
        <f t="shared" si="59"/>
        <v>0</v>
      </c>
    </row>
    <row r="1107" spans="12:21">
      <c r="L1107" s="43">
        <f t="shared" si="57"/>
        <v>0</v>
      </c>
      <c r="T1107" s="43">
        <f t="shared" si="58"/>
        <v>0</v>
      </c>
      <c r="U1107" s="113">
        <f t="shared" si="59"/>
        <v>0</v>
      </c>
    </row>
    <row r="1108" spans="12:21">
      <c r="L1108" s="43">
        <f t="shared" si="57"/>
        <v>0</v>
      </c>
      <c r="T1108" s="43">
        <f t="shared" si="58"/>
        <v>0</v>
      </c>
      <c r="U1108" s="113">
        <f t="shared" si="59"/>
        <v>0</v>
      </c>
    </row>
    <row r="1109" spans="12:21">
      <c r="L1109" s="43">
        <f t="shared" si="57"/>
        <v>0</v>
      </c>
      <c r="T1109" s="43">
        <f t="shared" si="58"/>
        <v>0</v>
      </c>
      <c r="U1109" s="113">
        <f t="shared" si="59"/>
        <v>0</v>
      </c>
    </row>
    <row r="1110" spans="12:21">
      <c r="L1110" s="43">
        <f t="shared" si="57"/>
        <v>0</v>
      </c>
      <c r="T1110" s="43">
        <f t="shared" si="58"/>
        <v>0</v>
      </c>
      <c r="U1110" s="113">
        <f t="shared" si="59"/>
        <v>0</v>
      </c>
    </row>
    <row r="1111" spans="12:21">
      <c r="L1111" s="43">
        <f t="shared" si="57"/>
        <v>0</v>
      </c>
      <c r="T1111" s="43">
        <f t="shared" si="58"/>
        <v>0</v>
      </c>
      <c r="U1111" s="113">
        <f t="shared" si="59"/>
        <v>0</v>
      </c>
    </row>
    <row r="1112" spans="12:21">
      <c r="L1112" s="43">
        <f t="shared" si="57"/>
        <v>0</v>
      </c>
      <c r="T1112" s="43">
        <f t="shared" si="58"/>
        <v>0</v>
      </c>
      <c r="U1112" s="113">
        <f t="shared" si="59"/>
        <v>0</v>
      </c>
    </row>
    <row r="1113" spans="12:21">
      <c r="L1113" s="43">
        <f t="shared" si="57"/>
        <v>0</v>
      </c>
      <c r="T1113" s="43">
        <f t="shared" si="58"/>
        <v>0</v>
      </c>
      <c r="U1113" s="113">
        <f t="shared" si="59"/>
        <v>0</v>
      </c>
    </row>
    <row r="1114" spans="12:21">
      <c r="L1114" s="43">
        <f t="shared" si="57"/>
        <v>0</v>
      </c>
      <c r="T1114" s="43">
        <f t="shared" si="58"/>
        <v>0</v>
      </c>
      <c r="U1114" s="113">
        <f t="shared" si="59"/>
        <v>0</v>
      </c>
    </row>
    <row r="1115" spans="12:21">
      <c r="L1115" s="43">
        <f t="shared" si="57"/>
        <v>0</v>
      </c>
      <c r="T1115" s="43">
        <f t="shared" si="58"/>
        <v>0</v>
      </c>
      <c r="U1115" s="113">
        <f t="shared" si="59"/>
        <v>0</v>
      </c>
    </row>
    <row r="1116" spans="12:21">
      <c r="L1116" s="43">
        <f t="shared" si="57"/>
        <v>0</v>
      </c>
      <c r="T1116" s="43">
        <f t="shared" si="58"/>
        <v>0</v>
      </c>
      <c r="U1116" s="113">
        <f t="shared" si="59"/>
        <v>0</v>
      </c>
    </row>
    <row r="1117" spans="12:21">
      <c r="L1117" s="43">
        <f t="shared" si="57"/>
        <v>0</v>
      </c>
      <c r="T1117" s="43">
        <f t="shared" si="58"/>
        <v>0</v>
      </c>
      <c r="U1117" s="113">
        <f t="shared" si="59"/>
        <v>0</v>
      </c>
    </row>
    <row r="1118" spans="12:21">
      <c r="L1118" s="43">
        <f t="shared" si="57"/>
        <v>0</v>
      </c>
      <c r="T1118" s="43">
        <f t="shared" si="58"/>
        <v>0</v>
      </c>
      <c r="U1118" s="113">
        <f t="shared" si="59"/>
        <v>0</v>
      </c>
    </row>
    <row r="1119" spans="12:21">
      <c r="L1119" s="43">
        <f t="shared" si="57"/>
        <v>0</v>
      </c>
      <c r="T1119" s="43">
        <f t="shared" si="58"/>
        <v>0</v>
      </c>
      <c r="U1119" s="113">
        <f t="shared" si="59"/>
        <v>0</v>
      </c>
    </row>
    <row r="1120" spans="12:21">
      <c r="L1120" s="43">
        <f t="shared" si="57"/>
        <v>0</v>
      </c>
      <c r="T1120" s="43">
        <f t="shared" si="58"/>
        <v>0</v>
      </c>
      <c r="U1120" s="113">
        <f t="shared" si="59"/>
        <v>0</v>
      </c>
    </row>
    <row r="1121" spans="12:21">
      <c r="L1121" s="43">
        <f t="shared" si="57"/>
        <v>0</v>
      </c>
      <c r="T1121" s="43">
        <f t="shared" si="58"/>
        <v>0</v>
      </c>
      <c r="U1121" s="113">
        <f t="shared" si="59"/>
        <v>0</v>
      </c>
    </row>
    <row r="1122" spans="12:21">
      <c r="L1122" s="43">
        <f t="shared" si="57"/>
        <v>0</v>
      </c>
      <c r="T1122" s="43">
        <f t="shared" si="58"/>
        <v>0</v>
      </c>
      <c r="U1122" s="113">
        <f t="shared" si="59"/>
        <v>0</v>
      </c>
    </row>
    <row r="1123" spans="12:21">
      <c r="L1123" s="43">
        <f t="shared" si="57"/>
        <v>0</v>
      </c>
      <c r="T1123" s="43">
        <f t="shared" si="58"/>
        <v>0</v>
      </c>
      <c r="U1123" s="113">
        <f t="shared" si="59"/>
        <v>0</v>
      </c>
    </row>
    <row r="1124" spans="12:21">
      <c r="L1124" s="43">
        <f t="shared" si="57"/>
        <v>0</v>
      </c>
      <c r="T1124" s="43">
        <f t="shared" si="58"/>
        <v>0</v>
      </c>
      <c r="U1124" s="113">
        <f t="shared" si="59"/>
        <v>0</v>
      </c>
    </row>
    <row r="1125" spans="12:21">
      <c r="L1125" s="43">
        <f t="shared" si="57"/>
        <v>0</v>
      </c>
      <c r="T1125" s="43">
        <f t="shared" si="58"/>
        <v>0</v>
      </c>
      <c r="U1125" s="113">
        <f t="shared" si="59"/>
        <v>0</v>
      </c>
    </row>
    <row r="1126" spans="12:21">
      <c r="L1126" s="43">
        <f t="shared" si="57"/>
        <v>0</v>
      </c>
      <c r="T1126" s="43">
        <f t="shared" si="58"/>
        <v>0</v>
      </c>
      <c r="U1126" s="113">
        <f t="shared" si="59"/>
        <v>0</v>
      </c>
    </row>
    <row r="1127" spans="12:21">
      <c r="L1127" s="43">
        <f t="shared" si="57"/>
        <v>0</v>
      </c>
      <c r="T1127" s="43">
        <f t="shared" si="58"/>
        <v>0</v>
      </c>
      <c r="U1127" s="113">
        <f t="shared" si="59"/>
        <v>0</v>
      </c>
    </row>
    <row r="1128" spans="12:21">
      <c r="L1128" s="43">
        <f t="shared" si="57"/>
        <v>0</v>
      </c>
      <c r="T1128" s="43">
        <f t="shared" si="58"/>
        <v>0</v>
      </c>
      <c r="U1128" s="113">
        <f t="shared" si="59"/>
        <v>0</v>
      </c>
    </row>
    <row r="1129" spans="12:21">
      <c r="L1129" s="43">
        <f t="shared" si="57"/>
        <v>0</v>
      </c>
      <c r="T1129" s="43">
        <f t="shared" si="58"/>
        <v>0</v>
      </c>
      <c r="U1129" s="113">
        <f t="shared" si="59"/>
        <v>0</v>
      </c>
    </row>
    <row r="1130" spans="12:21">
      <c r="L1130" s="43">
        <f t="shared" si="57"/>
        <v>0</v>
      </c>
      <c r="T1130" s="43">
        <f t="shared" si="58"/>
        <v>0</v>
      </c>
      <c r="U1130" s="113">
        <f t="shared" si="59"/>
        <v>0</v>
      </c>
    </row>
    <row r="1131" spans="12:21">
      <c r="L1131" s="43">
        <f t="shared" si="57"/>
        <v>0</v>
      </c>
      <c r="T1131" s="43">
        <f t="shared" si="58"/>
        <v>0</v>
      </c>
      <c r="U1131" s="113">
        <f t="shared" si="59"/>
        <v>0</v>
      </c>
    </row>
    <row r="1132" spans="12:21">
      <c r="L1132" s="43">
        <f t="shared" si="57"/>
        <v>0</v>
      </c>
      <c r="T1132" s="43">
        <f t="shared" si="58"/>
        <v>0</v>
      </c>
      <c r="U1132" s="113">
        <f t="shared" si="59"/>
        <v>0</v>
      </c>
    </row>
    <row r="1133" spans="12:21">
      <c r="L1133" s="43">
        <f t="shared" si="57"/>
        <v>0</v>
      </c>
      <c r="T1133" s="43">
        <f t="shared" si="58"/>
        <v>0</v>
      </c>
      <c r="U1133" s="113">
        <f t="shared" si="59"/>
        <v>0</v>
      </c>
    </row>
    <row r="1134" spans="12:21">
      <c r="L1134" s="43">
        <f t="shared" si="57"/>
        <v>0</v>
      </c>
      <c r="T1134" s="43">
        <f t="shared" si="58"/>
        <v>0</v>
      </c>
      <c r="U1134" s="113">
        <f t="shared" si="59"/>
        <v>0</v>
      </c>
    </row>
    <row r="1135" spans="12:21">
      <c r="L1135" s="43">
        <f t="shared" si="57"/>
        <v>0</v>
      </c>
      <c r="T1135" s="43">
        <f t="shared" si="58"/>
        <v>0</v>
      </c>
      <c r="U1135" s="113">
        <f t="shared" si="59"/>
        <v>0</v>
      </c>
    </row>
    <row r="1136" spans="12:21">
      <c r="L1136" s="43">
        <f t="shared" si="57"/>
        <v>0</v>
      </c>
      <c r="T1136" s="43">
        <f t="shared" si="58"/>
        <v>0</v>
      </c>
      <c r="U1136" s="113">
        <f t="shared" si="59"/>
        <v>0</v>
      </c>
    </row>
    <row r="1137" spans="12:21">
      <c r="L1137" s="43">
        <f t="shared" si="57"/>
        <v>0</v>
      </c>
      <c r="T1137" s="43">
        <f t="shared" si="58"/>
        <v>0</v>
      </c>
      <c r="U1137" s="113">
        <f t="shared" si="59"/>
        <v>0</v>
      </c>
    </row>
    <row r="1138" spans="12:21">
      <c r="L1138" s="43">
        <f t="shared" si="57"/>
        <v>0</v>
      </c>
      <c r="T1138" s="43">
        <f t="shared" si="58"/>
        <v>0</v>
      </c>
      <c r="U1138" s="113">
        <f t="shared" si="59"/>
        <v>0</v>
      </c>
    </row>
    <row r="1139" spans="12:21">
      <c r="L1139" s="43">
        <f t="shared" si="57"/>
        <v>0</v>
      </c>
      <c r="T1139" s="43">
        <f t="shared" si="58"/>
        <v>0</v>
      </c>
      <c r="U1139" s="113">
        <f t="shared" si="59"/>
        <v>0</v>
      </c>
    </row>
    <row r="1140" spans="12:21">
      <c r="L1140" s="43">
        <f t="shared" si="57"/>
        <v>0</v>
      </c>
      <c r="T1140" s="43">
        <f t="shared" si="58"/>
        <v>0</v>
      </c>
      <c r="U1140" s="113">
        <f t="shared" si="59"/>
        <v>0</v>
      </c>
    </row>
    <row r="1141" spans="12:21">
      <c r="L1141" s="43">
        <f t="shared" si="57"/>
        <v>0</v>
      </c>
      <c r="T1141" s="43">
        <f t="shared" si="58"/>
        <v>0</v>
      </c>
      <c r="U1141" s="113">
        <f t="shared" si="59"/>
        <v>0</v>
      </c>
    </row>
    <row r="1142" spans="12:21">
      <c r="L1142" s="43">
        <f t="shared" si="57"/>
        <v>0</v>
      </c>
      <c r="T1142" s="43">
        <f t="shared" si="58"/>
        <v>0</v>
      </c>
      <c r="U1142" s="113">
        <f t="shared" si="59"/>
        <v>0</v>
      </c>
    </row>
    <row r="1143" spans="12:21">
      <c r="L1143" s="43">
        <f t="shared" si="57"/>
        <v>0</v>
      </c>
      <c r="T1143" s="43">
        <f t="shared" si="58"/>
        <v>0</v>
      </c>
      <c r="U1143" s="113">
        <f t="shared" si="59"/>
        <v>0</v>
      </c>
    </row>
    <row r="1144" spans="12:21">
      <c r="L1144" s="43">
        <f t="shared" si="57"/>
        <v>0</v>
      </c>
      <c r="T1144" s="43">
        <f t="shared" si="58"/>
        <v>0</v>
      </c>
      <c r="U1144" s="113">
        <f t="shared" si="59"/>
        <v>0</v>
      </c>
    </row>
    <row r="1145" spans="12:21">
      <c r="L1145" s="43">
        <f t="shared" si="57"/>
        <v>0</v>
      </c>
      <c r="T1145" s="43">
        <f t="shared" si="58"/>
        <v>0</v>
      </c>
      <c r="U1145" s="113">
        <f t="shared" si="59"/>
        <v>0</v>
      </c>
    </row>
    <row r="1146" spans="12:21">
      <c r="L1146" s="43">
        <f t="shared" si="57"/>
        <v>0</v>
      </c>
      <c r="T1146" s="43">
        <f t="shared" si="58"/>
        <v>0</v>
      </c>
      <c r="U1146" s="113">
        <f t="shared" si="59"/>
        <v>0</v>
      </c>
    </row>
    <row r="1147" spans="12:21">
      <c r="L1147" s="43">
        <f t="shared" si="57"/>
        <v>0</v>
      </c>
      <c r="T1147" s="43">
        <f t="shared" si="58"/>
        <v>0</v>
      </c>
      <c r="U1147" s="113">
        <f t="shared" si="59"/>
        <v>0</v>
      </c>
    </row>
    <row r="1148" spans="12:21">
      <c r="L1148" s="43">
        <f t="shared" si="57"/>
        <v>0</v>
      </c>
      <c r="T1148" s="43">
        <f t="shared" si="58"/>
        <v>0</v>
      </c>
      <c r="U1148" s="113">
        <f t="shared" si="59"/>
        <v>0</v>
      </c>
    </row>
    <row r="1149" spans="12:21">
      <c r="L1149" s="43">
        <f t="shared" si="57"/>
        <v>0</v>
      </c>
      <c r="T1149" s="43">
        <f t="shared" si="58"/>
        <v>0</v>
      </c>
      <c r="U1149" s="113">
        <f t="shared" si="59"/>
        <v>0</v>
      </c>
    </row>
    <row r="1150" spans="12:21">
      <c r="L1150" s="43">
        <f t="shared" si="57"/>
        <v>0</v>
      </c>
      <c r="T1150" s="43">
        <f t="shared" si="58"/>
        <v>0</v>
      </c>
      <c r="U1150" s="113">
        <f t="shared" si="59"/>
        <v>0</v>
      </c>
    </row>
    <row r="1151" spans="12:21">
      <c r="L1151" s="43">
        <f t="shared" si="57"/>
        <v>0</v>
      </c>
      <c r="T1151" s="43">
        <f t="shared" si="58"/>
        <v>0</v>
      </c>
      <c r="U1151" s="113">
        <f t="shared" si="59"/>
        <v>0</v>
      </c>
    </row>
    <row r="1152" spans="12:21">
      <c r="L1152" s="43">
        <f t="shared" si="57"/>
        <v>0</v>
      </c>
      <c r="T1152" s="43">
        <f t="shared" si="58"/>
        <v>0</v>
      </c>
      <c r="U1152" s="113">
        <f t="shared" si="59"/>
        <v>0</v>
      </c>
    </row>
    <row r="1153" spans="12:21">
      <c r="L1153" s="43">
        <f t="shared" si="57"/>
        <v>0</v>
      </c>
      <c r="T1153" s="43">
        <f t="shared" si="58"/>
        <v>0</v>
      </c>
      <c r="U1153" s="113">
        <f t="shared" si="59"/>
        <v>0</v>
      </c>
    </row>
    <row r="1154" spans="12:21">
      <c r="L1154" s="43">
        <f t="shared" si="57"/>
        <v>0</v>
      </c>
      <c r="T1154" s="43">
        <f t="shared" si="58"/>
        <v>0</v>
      </c>
      <c r="U1154" s="113">
        <f t="shared" si="59"/>
        <v>0</v>
      </c>
    </row>
    <row r="1155" spans="12:21">
      <c r="L1155" s="43">
        <f t="shared" si="57"/>
        <v>0</v>
      </c>
      <c r="T1155" s="43">
        <f t="shared" si="58"/>
        <v>0</v>
      </c>
      <c r="U1155" s="113">
        <f t="shared" si="59"/>
        <v>0</v>
      </c>
    </row>
    <row r="1156" spans="12:21">
      <c r="L1156" s="43">
        <f t="shared" si="57"/>
        <v>0</v>
      </c>
      <c r="T1156" s="43">
        <f t="shared" si="58"/>
        <v>0</v>
      </c>
      <c r="U1156" s="113">
        <f t="shared" si="59"/>
        <v>0</v>
      </c>
    </row>
    <row r="1157" spans="12:21">
      <c r="L1157" s="43">
        <f t="shared" si="57"/>
        <v>0</v>
      </c>
      <c r="T1157" s="43">
        <f t="shared" si="58"/>
        <v>0</v>
      </c>
      <c r="U1157" s="113">
        <f t="shared" si="59"/>
        <v>0</v>
      </c>
    </row>
    <row r="1158" spans="12:21">
      <c r="L1158" s="43">
        <f t="shared" si="57"/>
        <v>0</v>
      </c>
      <c r="T1158" s="43">
        <f t="shared" si="58"/>
        <v>0</v>
      </c>
      <c r="U1158" s="113">
        <f t="shared" si="59"/>
        <v>0</v>
      </c>
    </row>
    <row r="1159" spans="12:21">
      <c r="L1159" s="43">
        <f t="shared" si="57"/>
        <v>0</v>
      </c>
      <c r="T1159" s="43">
        <f t="shared" si="58"/>
        <v>0</v>
      </c>
      <c r="U1159" s="113">
        <f t="shared" si="59"/>
        <v>0</v>
      </c>
    </row>
    <row r="1160" spans="12:21">
      <c r="L1160" s="43">
        <f t="shared" si="57"/>
        <v>0</v>
      </c>
      <c r="T1160" s="43">
        <f t="shared" si="58"/>
        <v>0</v>
      </c>
      <c r="U1160" s="113">
        <f t="shared" si="59"/>
        <v>0</v>
      </c>
    </row>
    <row r="1161" spans="12:21">
      <c r="L1161" s="43">
        <f t="shared" si="57"/>
        <v>0</v>
      </c>
      <c r="T1161" s="43">
        <f t="shared" si="58"/>
        <v>0</v>
      </c>
      <c r="U1161" s="113">
        <f t="shared" si="59"/>
        <v>0</v>
      </c>
    </row>
    <row r="1162" spans="12:21">
      <c r="L1162" s="43">
        <f t="shared" si="57"/>
        <v>0</v>
      </c>
      <c r="T1162" s="43">
        <f t="shared" si="58"/>
        <v>0</v>
      </c>
      <c r="U1162" s="113">
        <f t="shared" si="59"/>
        <v>0</v>
      </c>
    </row>
    <row r="1163" spans="12:21">
      <c r="L1163" s="43">
        <f t="shared" si="57"/>
        <v>0</v>
      </c>
      <c r="T1163" s="43">
        <f t="shared" si="58"/>
        <v>0</v>
      </c>
      <c r="U1163" s="113">
        <f t="shared" si="59"/>
        <v>0</v>
      </c>
    </row>
    <row r="1164" spans="12:21">
      <c r="L1164" s="43">
        <f t="shared" ref="L1164:L1227" si="60">C1164-H1164</f>
        <v>0</v>
      </c>
      <c r="T1164" s="43">
        <f t="shared" ref="T1164:T1227" si="61">L1164+Q1164</f>
        <v>0</v>
      </c>
      <c r="U1164" s="113">
        <f t="shared" ref="U1164:U1227" si="62">P1164+S1164</f>
        <v>0</v>
      </c>
    </row>
    <row r="1165" spans="12:21">
      <c r="L1165" s="43">
        <f t="shared" si="60"/>
        <v>0</v>
      </c>
      <c r="T1165" s="43">
        <f t="shared" si="61"/>
        <v>0</v>
      </c>
      <c r="U1165" s="113">
        <f t="shared" si="62"/>
        <v>0</v>
      </c>
    </row>
    <row r="1166" spans="12:21">
      <c r="L1166" s="43">
        <f t="shared" si="60"/>
        <v>0</v>
      </c>
      <c r="T1166" s="43">
        <f t="shared" si="61"/>
        <v>0</v>
      </c>
      <c r="U1166" s="113">
        <f t="shared" si="62"/>
        <v>0</v>
      </c>
    </row>
    <row r="1167" spans="12:21">
      <c r="L1167" s="43">
        <f t="shared" si="60"/>
        <v>0</v>
      </c>
      <c r="T1167" s="43">
        <f t="shared" si="61"/>
        <v>0</v>
      </c>
      <c r="U1167" s="113">
        <f t="shared" si="62"/>
        <v>0</v>
      </c>
    </row>
    <row r="1168" spans="12:21">
      <c r="L1168" s="43">
        <f t="shared" si="60"/>
        <v>0</v>
      </c>
      <c r="T1168" s="43">
        <f t="shared" si="61"/>
        <v>0</v>
      </c>
      <c r="U1168" s="113">
        <f t="shared" si="62"/>
        <v>0</v>
      </c>
    </row>
    <row r="1169" spans="12:21">
      <c r="L1169" s="43">
        <f t="shared" si="60"/>
        <v>0</v>
      </c>
      <c r="T1169" s="43">
        <f t="shared" si="61"/>
        <v>0</v>
      </c>
      <c r="U1169" s="113">
        <f t="shared" si="62"/>
        <v>0</v>
      </c>
    </row>
    <row r="1170" spans="12:21">
      <c r="L1170" s="43">
        <f t="shared" si="60"/>
        <v>0</v>
      </c>
      <c r="T1170" s="43">
        <f t="shared" si="61"/>
        <v>0</v>
      </c>
      <c r="U1170" s="113">
        <f t="shared" si="62"/>
        <v>0</v>
      </c>
    </row>
    <row r="1171" spans="12:21">
      <c r="L1171" s="43">
        <f t="shared" si="60"/>
        <v>0</v>
      </c>
      <c r="T1171" s="43">
        <f t="shared" si="61"/>
        <v>0</v>
      </c>
      <c r="U1171" s="113">
        <f t="shared" si="62"/>
        <v>0</v>
      </c>
    </row>
    <row r="1172" spans="12:21">
      <c r="L1172" s="43">
        <f t="shared" si="60"/>
        <v>0</v>
      </c>
      <c r="T1172" s="43">
        <f t="shared" si="61"/>
        <v>0</v>
      </c>
      <c r="U1172" s="113">
        <f t="shared" si="62"/>
        <v>0</v>
      </c>
    </row>
    <row r="1173" spans="12:21">
      <c r="L1173" s="43">
        <f t="shared" si="60"/>
        <v>0</v>
      </c>
      <c r="T1173" s="43">
        <f t="shared" si="61"/>
        <v>0</v>
      </c>
      <c r="U1173" s="113">
        <f t="shared" si="62"/>
        <v>0</v>
      </c>
    </row>
    <row r="1174" spans="12:21">
      <c r="L1174" s="43">
        <f t="shared" si="60"/>
        <v>0</v>
      </c>
      <c r="T1174" s="43">
        <f t="shared" si="61"/>
        <v>0</v>
      </c>
      <c r="U1174" s="113">
        <f t="shared" si="62"/>
        <v>0</v>
      </c>
    </row>
    <row r="1175" spans="12:21">
      <c r="L1175" s="43">
        <f t="shared" si="60"/>
        <v>0</v>
      </c>
      <c r="T1175" s="43">
        <f t="shared" si="61"/>
        <v>0</v>
      </c>
      <c r="U1175" s="113">
        <f t="shared" si="62"/>
        <v>0</v>
      </c>
    </row>
    <row r="1176" spans="12:21">
      <c r="L1176" s="43">
        <f t="shared" si="60"/>
        <v>0</v>
      </c>
      <c r="T1176" s="43">
        <f t="shared" si="61"/>
        <v>0</v>
      </c>
      <c r="U1176" s="113">
        <f t="shared" si="62"/>
        <v>0</v>
      </c>
    </row>
    <row r="1177" spans="12:21">
      <c r="L1177" s="43">
        <f t="shared" si="60"/>
        <v>0</v>
      </c>
      <c r="T1177" s="43">
        <f t="shared" si="61"/>
        <v>0</v>
      </c>
      <c r="U1177" s="113">
        <f t="shared" si="62"/>
        <v>0</v>
      </c>
    </row>
    <row r="1178" spans="12:21">
      <c r="L1178" s="43">
        <f t="shared" si="60"/>
        <v>0</v>
      </c>
      <c r="T1178" s="43">
        <f t="shared" si="61"/>
        <v>0</v>
      </c>
      <c r="U1178" s="113">
        <f t="shared" si="62"/>
        <v>0</v>
      </c>
    </row>
    <row r="1179" spans="12:21">
      <c r="L1179" s="43">
        <f t="shared" si="60"/>
        <v>0</v>
      </c>
      <c r="T1179" s="43">
        <f t="shared" si="61"/>
        <v>0</v>
      </c>
      <c r="U1179" s="113">
        <f t="shared" si="62"/>
        <v>0</v>
      </c>
    </row>
    <row r="1180" spans="12:21">
      <c r="L1180" s="43">
        <f t="shared" si="60"/>
        <v>0</v>
      </c>
      <c r="T1180" s="43">
        <f t="shared" si="61"/>
        <v>0</v>
      </c>
      <c r="U1180" s="113">
        <f t="shared" si="62"/>
        <v>0</v>
      </c>
    </row>
    <row r="1181" spans="12:21">
      <c r="L1181" s="43">
        <f t="shared" si="60"/>
        <v>0</v>
      </c>
      <c r="T1181" s="43">
        <f t="shared" si="61"/>
        <v>0</v>
      </c>
      <c r="U1181" s="113">
        <f t="shared" si="62"/>
        <v>0</v>
      </c>
    </row>
    <row r="1182" spans="12:21">
      <c r="L1182" s="43">
        <f t="shared" si="60"/>
        <v>0</v>
      </c>
      <c r="T1182" s="43">
        <f t="shared" si="61"/>
        <v>0</v>
      </c>
      <c r="U1182" s="113">
        <f t="shared" si="62"/>
        <v>0</v>
      </c>
    </row>
    <row r="1183" spans="12:21">
      <c r="L1183" s="43">
        <f t="shared" si="60"/>
        <v>0</v>
      </c>
      <c r="T1183" s="43">
        <f t="shared" si="61"/>
        <v>0</v>
      </c>
      <c r="U1183" s="113">
        <f t="shared" si="62"/>
        <v>0</v>
      </c>
    </row>
    <row r="1184" spans="12:21">
      <c r="L1184" s="43">
        <f t="shared" si="60"/>
        <v>0</v>
      </c>
      <c r="T1184" s="43">
        <f t="shared" si="61"/>
        <v>0</v>
      </c>
      <c r="U1184" s="113">
        <f t="shared" si="62"/>
        <v>0</v>
      </c>
    </row>
    <row r="1185" spans="12:21">
      <c r="L1185" s="43">
        <f t="shared" si="60"/>
        <v>0</v>
      </c>
      <c r="T1185" s="43">
        <f t="shared" si="61"/>
        <v>0</v>
      </c>
      <c r="U1185" s="113">
        <f t="shared" si="62"/>
        <v>0</v>
      </c>
    </row>
    <row r="1186" spans="12:21">
      <c r="L1186" s="43">
        <f t="shared" si="60"/>
        <v>0</v>
      </c>
      <c r="T1186" s="43">
        <f t="shared" si="61"/>
        <v>0</v>
      </c>
      <c r="U1186" s="113">
        <f t="shared" si="62"/>
        <v>0</v>
      </c>
    </row>
    <row r="1187" spans="12:21">
      <c r="L1187" s="43">
        <f t="shared" si="60"/>
        <v>0</v>
      </c>
      <c r="T1187" s="43">
        <f t="shared" si="61"/>
        <v>0</v>
      </c>
      <c r="U1187" s="113">
        <f t="shared" si="62"/>
        <v>0</v>
      </c>
    </row>
    <row r="1188" spans="12:21">
      <c r="L1188" s="43">
        <f t="shared" si="60"/>
        <v>0</v>
      </c>
      <c r="T1188" s="43">
        <f t="shared" si="61"/>
        <v>0</v>
      </c>
      <c r="U1188" s="113">
        <f t="shared" si="62"/>
        <v>0</v>
      </c>
    </row>
    <row r="1189" spans="12:21">
      <c r="L1189" s="43">
        <f t="shared" si="60"/>
        <v>0</v>
      </c>
      <c r="T1189" s="43">
        <f t="shared" si="61"/>
        <v>0</v>
      </c>
      <c r="U1189" s="113">
        <f t="shared" si="62"/>
        <v>0</v>
      </c>
    </row>
    <row r="1190" spans="12:21">
      <c r="L1190" s="43">
        <f t="shared" si="60"/>
        <v>0</v>
      </c>
      <c r="T1190" s="43">
        <f t="shared" si="61"/>
        <v>0</v>
      </c>
      <c r="U1190" s="113">
        <f t="shared" si="62"/>
        <v>0</v>
      </c>
    </row>
    <row r="1191" spans="12:21">
      <c r="L1191" s="43">
        <f t="shared" si="60"/>
        <v>0</v>
      </c>
      <c r="T1191" s="43">
        <f t="shared" si="61"/>
        <v>0</v>
      </c>
      <c r="U1191" s="113">
        <f t="shared" si="62"/>
        <v>0</v>
      </c>
    </row>
    <row r="1192" spans="12:21">
      <c r="L1192" s="43">
        <f t="shared" si="60"/>
        <v>0</v>
      </c>
      <c r="T1192" s="43">
        <f t="shared" si="61"/>
        <v>0</v>
      </c>
      <c r="U1192" s="113">
        <f t="shared" si="62"/>
        <v>0</v>
      </c>
    </row>
    <row r="1193" spans="12:21">
      <c r="L1193" s="43">
        <f t="shared" si="60"/>
        <v>0</v>
      </c>
      <c r="T1193" s="43">
        <f t="shared" si="61"/>
        <v>0</v>
      </c>
      <c r="U1193" s="113">
        <f t="shared" si="62"/>
        <v>0</v>
      </c>
    </row>
    <row r="1194" spans="12:21">
      <c r="L1194" s="43">
        <f t="shared" si="60"/>
        <v>0</v>
      </c>
      <c r="T1194" s="43">
        <f t="shared" si="61"/>
        <v>0</v>
      </c>
      <c r="U1194" s="113">
        <f t="shared" si="62"/>
        <v>0</v>
      </c>
    </row>
    <row r="1195" spans="12:21">
      <c r="L1195" s="43">
        <f t="shared" si="60"/>
        <v>0</v>
      </c>
      <c r="T1195" s="43">
        <f t="shared" si="61"/>
        <v>0</v>
      </c>
      <c r="U1195" s="113">
        <f t="shared" si="62"/>
        <v>0</v>
      </c>
    </row>
    <row r="1196" spans="12:21">
      <c r="L1196" s="43">
        <f t="shared" si="60"/>
        <v>0</v>
      </c>
      <c r="T1196" s="43">
        <f t="shared" si="61"/>
        <v>0</v>
      </c>
      <c r="U1196" s="113">
        <f t="shared" si="62"/>
        <v>0</v>
      </c>
    </row>
    <row r="1197" spans="12:21">
      <c r="L1197" s="43">
        <f t="shared" si="60"/>
        <v>0</v>
      </c>
      <c r="T1197" s="43">
        <f t="shared" si="61"/>
        <v>0</v>
      </c>
      <c r="U1197" s="113">
        <f t="shared" si="62"/>
        <v>0</v>
      </c>
    </row>
    <row r="1198" spans="12:21">
      <c r="L1198" s="43">
        <f t="shared" si="60"/>
        <v>0</v>
      </c>
      <c r="T1198" s="43">
        <f t="shared" si="61"/>
        <v>0</v>
      </c>
      <c r="U1198" s="113">
        <f t="shared" si="62"/>
        <v>0</v>
      </c>
    </row>
    <row r="1199" spans="12:21">
      <c r="L1199" s="43">
        <f t="shared" si="60"/>
        <v>0</v>
      </c>
      <c r="T1199" s="43">
        <f t="shared" si="61"/>
        <v>0</v>
      </c>
      <c r="U1199" s="113">
        <f t="shared" si="62"/>
        <v>0</v>
      </c>
    </row>
    <row r="1200" spans="12:21">
      <c r="L1200" s="43">
        <f t="shared" si="60"/>
        <v>0</v>
      </c>
      <c r="T1200" s="43">
        <f t="shared" si="61"/>
        <v>0</v>
      </c>
      <c r="U1200" s="113">
        <f t="shared" si="62"/>
        <v>0</v>
      </c>
    </row>
    <row r="1201" spans="12:21">
      <c r="L1201" s="43">
        <f t="shared" si="60"/>
        <v>0</v>
      </c>
      <c r="T1201" s="43">
        <f t="shared" si="61"/>
        <v>0</v>
      </c>
      <c r="U1201" s="113">
        <f t="shared" si="62"/>
        <v>0</v>
      </c>
    </row>
    <row r="1202" spans="12:21">
      <c r="L1202" s="43">
        <f t="shared" si="60"/>
        <v>0</v>
      </c>
      <c r="T1202" s="43">
        <f t="shared" si="61"/>
        <v>0</v>
      </c>
      <c r="U1202" s="113">
        <f t="shared" si="62"/>
        <v>0</v>
      </c>
    </row>
    <row r="1203" spans="12:21">
      <c r="L1203" s="43">
        <f t="shared" si="60"/>
        <v>0</v>
      </c>
      <c r="T1203" s="43">
        <f t="shared" si="61"/>
        <v>0</v>
      </c>
      <c r="U1203" s="113">
        <f t="shared" si="62"/>
        <v>0</v>
      </c>
    </row>
    <row r="1204" spans="12:21">
      <c r="L1204" s="43">
        <f t="shared" si="60"/>
        <v>0</v>
      </c>
      <c r="T1204" s="43">
        <f t="shared" si="61"/>
        <v>0</v>
      </c>
      <c r="U1204" s="113">
        <f t="shared" si="62"/>
        <v>0</v>
      </c>
    </row>
    <row r="1205" spans="12:21">
      <c r="L1205" s="43">
        <f t="shared" si="60"/>
        <v>0</v>
      </c>
      <c r="T1205" s="43">
        <f t="shared" si="61"/>
        <v>0</v>
      </c>
      <c r="U1205" s="113">
        <f t="shared" si="62"/>
        <v>0</v>
      </c>
    </row>
    <row r="1206" spans="12:21">
      <c r="L1206" s="43">
        <f t="shared" si="60"/>
        <v>0</v>
      </c>
      <c r="T1206" s="43">
        <f t="shared" si="61"/>
        <v>0</v>
      </c>
      <c r="U1206" s="113">
        <f t="shared" si="62"/>
        <v>0</v>
      </c>
    </row>
    <row r="1207" spans="12:21">
      <c r="L1207" s="43">
        <f t="shared" si="60"/>
        <v>0</v>
      </c>
      <c r="T1207" s="43">
        <f t="shared" si="61"/>
        <v>0</v>
      </c>
      <c r="U1207" s="113">
        <f t="shared" si="62"/>
        <v>0</v>
      </c>
    </row>
    <row r="1208" spans="12:21">
      <c r="L1208" s="43">
        <f t="shared" si="60"/>
        <v>0</v>
      </c>
      <c r="T1208" s="43">
        <f t="shared" si="61"/>
        <v>0</v>
      </c>
      <c r="U1208" s="113">
        <f t="shared" si="62"/>
        <v>0</v>
      </c>
    </row>
    <row r="1209" spans="12:21">
      <c r="L1209" s="43">
        <f t="shared" si="60"/>
        <v>0</v>
      </c>
      <c r="T1209" s="43">
        <f t="shared" si="61"/>
        <v>0</v>
      </c>
      <c r="U1209" s="113">
        <f t="shared" si="62"/>
        <v>0</v>
      </c>
    </row>
    <row r="1210" spans="12:21">
      <c r="L1210" s="43">
        <f t="shared" si="60"/>
        <v>0</v>
      </c>
      <c r="T1210" s="43">
        <f t="shared" si="61"/>
        <v>0</v>
      </c>
      <c r="U1210" s="113">
        <f t="shared" si="62"/>
        <v>0</v>
      </c>
    </row>
    <row r="1211" spans="12:21">
      <c r="L1211" s="43">
        <f t="shared" si="60"/>
        <v>0</v>
      </c>
      <c r="T1211" s="43">
        <f t="shared" si="61"/>
        <v>0</v>
      </c>
      <c r="U1211" s="113">
        <f t="shared" si="62"/>
        <v>0</v>
      </c>
    </row>
    <row r="1212" spans="12:21">
      <c r="L1212" s="43">
        <f t="shared" si="60"/>
        <v>0</v>
      </c>
      <c r="T1212" s="43">
        <f t="shared" si="61"/>
        <v>0</v>
      </c>
      <c r="U1212" s="113">
        <f t="shared" si="62"/>
        <v>0</v>
      </c>
    </row>
    <row r="1213" spans="12:21">
      <c r="L1213" s="43">
        <f t="shared" si="60"/>
        <v>0</v>
      </c>
      <c r="T1213" s="43">
        <f t="shared" si="61"/>
        <v>0</v>
      </c>
      <c r="U1213" s="113">
        <f t="shared" si="62"/>
        <v>0</v>
      </c>
    </row>
    <row r="1214" spans="12:21">
      <c r="L1214" s="43">
        <f t="shared" si="60"/>
        <v>0</v>
      </c>
      <c r="T1214" s="43">
        <f t="shared" si="61"/>
        <v>0</v>
      </c>
      <c r="U1214" s="113">
        <f t="shared" si="62"/>
        <v>0</v>
      </c>
    </row>
    <row r="1215" spans="12:21">
      <c r="L1215" s="43">
        <f t="shared" si="60"/>
        <v>0</v>
      </c>
      <c r="T1215" s="43">
        <f t="shared" si="61"/>
        <v>0</v>
      </c>
      <c r="U1215" s="113">
        <f t="shared" si="62"/>
        <v>0</v>
      </c>
    </row>
    <row r="1216" spans="12:21">
      <c r="L1216" s="43">
        <f t="shared" si="60"/>
        <v>0</v>
      </c>
      <c r="T1216" s="43">
        <f t="shared" si="61"/>
        <v>0</v>
      </c>
      <c r="U1216" s="113">
        <f t="shared" si="62"/>
        <v>0</v>
      </c>
    </row>
    <row r="1217" spans="12:21">
      <c r="L1217" s="43">
        <f t="shared" si="60"/>
        <v>0</v>
      </c>
      <c r="T1217" s="43">
        <f t="shared" si="61"/>
        <v>0</v>
      </c>
      <c r="U1217" s="113">
        <f t="shared" si="62"/>
        <v>0</v>
      </c>
    </row>
    <row r="1218" spans="12:21">
      <c r="L1218" s="43">
        <f t="shared" si="60"/>
        <v>0</v>
      </c>
      <c r="T1218" s="43">
        <f t="shared" si="61"/>
        <v>0</v>
      </c>
      <c r="U1218" s="113">
        <f t="shared" si="62"/>
        <v>0</v>
      </c>
    </row>
    <row r="1219" spans="12:21">
      <c r="L1219" s="43">
        <f t="shared" si="60"/>
        <v>0</v>
      </c>
      <c r="T1219" s="43">
        <f t="shared" si="61"/>
        <v>0</v>
      </c>
      <c r="U1219" s="113">
        <f t="shared" si="62"/>
        <v>0</v>
      </c>
    </row>
    <row r="1220" spans="12:21">
      <c r="L1220" s="43">
        <f t="shared" si="60"/>
        <v>0</v>
      </c>
      <c r="T1220" s="43">
        <f t="shared" si="61"/>
        <v>0</v>
      </c>
      <c r="U1220" s="113">
        <f t="shared" si="62"/>
        <v>0</v>
      </c>
    </row>
    <row r="1221" spans="12:21">
      <c r="L1221" s="43">
        <f t="shared" si="60"/>
        <v>0</v>
      </c>
      <c r="T1221" s="43">
        <f t="shared" si="61"/>
        <v>0</v>
      </c>
      <c r="U1221" s="113">
        <f t="shared" si="62"/>
        <v>0</v>
      </c>
    </row>
    <row r="1222" spans="12:21">
      <c r="L1222" s="43">
        <f t="shared" si="60"/>
        <v>0</v>
      </c>
      <c r="T1222" s="43">
        <f t="shared" si="61"/>
        <v>0</v>
      </c>
      <c r="U1222" s="113">
        <f t="shared" si="62"/>
        <v>0</v>
      </c>
    </row>
    <row r="1223" spans="12:21">
      <c r="L1223" s="43">
        <f t="shared" si="60"/>
        <v>0</v>
      </c>
      <c r="T1223" s="43">
        <f t="shared" si="61"/>
        <v>0</v>
      </c>
      <c r="U1223" s="113">
        <f t="shared" si="62"/>
        <v>0</v>
      </c>
    </row>
    <row r="1224" spans="12:21">
      <c r="L1224" s="43">
        <f t="shared" si="60"/>
        <v>0</v>
      </c>
      <c r="T1224" s="43">
        <f t="shared" si="61"/>
        <v>0</v>
      </c>
      <c r="U1224" s="113">
        <f t="shared" si="62"/>
        <v>0</v>
      </c>
    </row>
    <row r="1225" spans="12:21">
      <c r="L1225" s="43">
        <f t="shared" si="60"/>
        <v>0</v>
      </c>
      <c r="T1225" s="43">
        <f t="shared" si="61"/>
        <v>0</v>
      </c>
      <c r="U1225" s="113">
        <f t="shared" si="62"/>
        <v>0</v>
      </c>
    </row>
    <row r="1226" spans="12:21">
      <c r="L1226" s="43">
        <f t="shared" si="60"/>
        <v>0</v>
      </c>
      <c r="T1226" s="43">
        <f t="shared" si="61"/>
        <v>0</v>
      </c>
      <c r="U1226" s="113">
        <f t="shared" si="62"/>
        <v>0</v>
      </c>
    </row>
    <row r="1227" spans="12:21">
      <c r="L1227" s="43">
        <f t="shared" si="60"/>
        <v>0</v>
      </c>
      <c r="T1227" s="43">
        <f t="shared" si="61"/>
        <v>0</v>
      </c>
      <c r="U1227" s="113">
        <f t="shared" si="62"/>
        <v>0</v>
      </c>
    </row>
    <row r="1228" spans="12:21">
      <c r="L1228" s="43">
        <f t="shared" ref="L1228:L1239" si="63">C1228-H1228</f>
        <v>0</v>
      </c>
      <c r="T1228" s="43">
        <f t="shared" ref="T1228:T1239" si="64">L1228+Q1228</f>
        <v>0</v>
      </c>
      <c r="U1228" s="113">
        <f t="shared" ref="U1228:U1239" si="65">P1228+S1228</f>
        <v>0</v>
      </c>
    </row>
    <row r="1229" spans="12:21">
      <c r="L1229" s="43">
        <f t="shared" si="63"/>
        <v>0</v>
      </c>
      <c r="T1229" s="43">
        <f t="shared" si="64"/>
        <v>0</v>
      </c>
      <c r="U1229" s="113">
        <f t="shared" si="65"/>
        <v>0</v>
      </c>
    </row>
    <row r="1230" spans="12:21">
      <c r="L1230" s="43">
        <f t="shared" si="63"/>
        <v>0</v>
      </c>
      <c r="T1230" s="43">
        <f t="shared" si="64"/>
        <v>0</v>
      </c>
      <c r="U1230" s="113">
        <f t="shared" si="65"/>
        <v>0</v>
      </c>
    </row>
    <row r="1231" spans="12:21">
      <c r="L1231" s="43">
        <f t="shared" si="63"/>
        <v>0</v>
      </c>
      <c r="T1231" s="43">
        <f t="shared" si="64"/>
        <v>0</v>
      </c>
      <c r="U1231" s="113">
        <f t="shared" si="65"/>
        <v>0</v>
      </c>
    </row>
    <row r="1232" spans="12:21">
      <c r="L1232" s="43">
        <f t="shared" si="63"/>
        <v>0</v>
      </c>
      <c r="T1232" s="43">
        <f t="shared" si="64"/>
        <v>0</v>
      </c>
      <c r="U1232" s="113">
        <f t="shared" si="65"/>
        <v>0</v>
      </c>
    </row>
    <row r="1233" spans="12:21">
      <c r="L1233" s="43">
        <f t="shared" si="63"/>
        <v>0</v>
      </c>
      <c r="T1233" s="43">
        <f t="shared" si="64"/>
        <v>0</v>
      </c>
      <c r="U1233" s="113">
        <f t="shared" si="65"/>
        <v>0</v>
      </c>
    </row>
    <row r="1234" spans="12:21">
      <c r="L1234" s="43">
        <f t="shared" si="63"/>
        <v>0</v>
      </c>
      <c r="T1234" s="43">
        <f t="shared" si="64"/>
        <v>0</v>
      </c>
      <c r="U1234" s="113">
        <f t="shared" si="65"/>
        <v>0</v>
      </c>
    </row>
    <row r="1235" spans="12:21">
      <c r="L1235" s="43">
        <f t="shared" si="63"/>
        <v>0</v>
      </c>
      <c r="T1235" s="43">
        <f t="shared" si="64"/>
        <v>0</v>
      </c>
      <c r="U1235" s="113">
        <f t="shared" si="65"/>
        <v>0</v>
      </c>
    </row>
    <row r="1236" spans="12:21">
      <c r="L1236" s="43">
        <f t="shared" si="63"/>
        <v>0</v>
      </c>
      <c r="T1236" s="43">
        <f t="shared" si="64"/>
        <v>0</v>
      </c>
      <c r="U1236" s="113">
        <f t="shared" si="65"/>
        <v>0</v>
      </c>
    </row>
    <row r="1237" spans="12:21">
      <c r="L1237" s="43">
        <f t="shared" si="63"/>
        <v>0</v>
      </c>
      <c r="T1237" s="43">
        <f t="shared" si="64"/>
        <v>0</v>
      </c>
      <c r="U1237" s="113">
        <f t="shared" si="65"/>
        <v>0</v>
      </c>
    </row>
    <row r="1238" spans="12:21">
      <c r="L1238" s="43">
        <f t="shared" si="63"/>
        <v>0</v>
      </c>
      <c r="T1238" s="43">
        <f t="shared" si="64"/>
        <v>0</v>
      </c>
      <c r="U1238" s="113">
        <f t="shared" si="65"/>
        <v>0</v>
      </c>
    </row>
    <row r="1239" spans="12:21">
      <c r="L1239" s="43">
        <f t="shared" si="63"/>
        <v>0</v>
      </c>
      <c r="T1239" s="43">
        <f t="shared" si="64"/>
        <v>0</v>
      </c>
      <c r="U1239" s="113">
        <f t="shared" si="65"/>
        <v>0</v>
      </c>
    </row>
  </sheetData>
  <mergeCells count="234">
    <mergeCell ref="V23:V28"/>
    <mergeCell ref="G262:G263"/>
    <mergeCell ref="U262:U263"/>
    <mergeCell ref="D264:D266"/>
    <mergeCell ref="G264:G266"/>
    <mergeCell ref="J264:J266"/>
    <mergeCell ref="K264:K266"/>
    <mergeCell ref="P264:P266"/>
    <mergeCell ref="S264:S266"/>
    <mergeCell ref="U264:U266"/>
    <mergeCell ref="E264:E266"/>
    <mergeCell ref="P240:P251"/>
    <mergeCell ref="S240:S251"/>
    <mergeCell ref="U240:U254"/>
    <mergeCell ref="D255:D259"/>
    <mergeCell ref="G255:G260"/>
    <mergeCell ref="J255:J259"/>
    <mergeCell ref="P255:P259"/>
    <mergeCell ref="S255:S259"/>
    <mergeCell ref="U255:U260"/>
    <mergeCell ref="D240:D251"/>
    <mergeCell ref="G240:G254"/>
    <mergeCell ref="J240:J251"/>
    <mergeCell ref="E240:E251"/>
    <mergeCell ref="E255:E259"/>
    <mergeCell ref="K255:K259"/>
    <mergeCell ref="K240:K251"/>
    <mergeCell ref="P206:P219"/>
    <mergeCell ref="S206:S219"/>
    <mergeCell ref="U206:U221"/>
    <mergeCell ref="D222:D237"/>
    <mergeCell ref="G222:G239"/>
    <mergeCell ref="J222:J237"/>
    <mergeCell ref="P222:P237"/>
    <mergeCell ref="S222:S237"/>
    <mergeCell ref="U222:U239"/>
    <mergeCell ref="D206:D219"/>
    <mergeCell ref="G206:G221"/>
    <mergeCell ref="J206:J219"/>
    <mergeCell ref="E206:E219"/>
    <mergeCell ref="E222:E237"/>
    <mergeCell ref="K206:K219"/>
    <mergeCell ref="K222:K237"/>
    <mergeCell ref="S170:S200"/>
    <mergeCell ref="U170:U205"/>
    <mergeCell ref="D201:D203"/>
    <mergeCell ref="J201:J203"/>
    <mergeCell ref="P201:P203"/>
    <mergeCell ref="S201:S203"/>
    <mergeCell ref="S135:S166"/>
    <mergeCell ref="G153:G169"/>
    <mergeCell ref="D170:D200"/>
    <mergeCell ref="G170:G205"/>
    <mergeCell ref="J170:J200"/>
    <mergeCell ref="P170:P200"/>
    <mergeCell ref="D135:D166"/>
    <mergeCell ref="G135:G152"/>
    <mergeCell ref="J135:J166"/>
    <mergeCell ref="P135:P166"/>
    <mergeCell ref="E135:E166"/>
    <mergeCell ref="E170:E200"/>
    <mergeCell ref="E201:E203"/>
    <mergeCell ref="K135:K166"/>
    <mergeCell ref="K170:K200"/>
    <mergeCell ref="K201:K203"/>
    <mergeCell ref="U127:U131"/>
    <mergeCell ref="D132:D134"/>
    <mergeCell ref="G132:G134"/>
    <mergeCell ref="J132:J134"/>
    <mergeCell ref="K132:K134"/>
    <mergeCell ref="P132:P134"/>
    <mergeCell ref="S132:S134"/>
    <mergeCell ref="U132:U134"/>
    <mergeCell ref="D127:D131"/>
    <mergeCell ref="G127:G131"/>
    <mergeCell ref="J127:J131"/>
    <mergeCell ref="K127:K131"/>
    <mergeCell ref="P127:P131"/>
    <mergeCell ref="S127:S131"/>
    <mergeCell ref="E132:E134"/>
    <mergeCell ref="E127:E131"/>
    <mergeCell ref="P120:P122"/>
    <mergeCell ref="S120:S122"/>
    <mergeCell ref="E111:E114"/>
    <mergeCell ref="U120:U122"/>
    <mergeCell ref="D123:D126"/>
    <mergeCell ref="G123:G126"/>
    <mergeCell ref="J123:J126"/>
    <mergeCell ref="K123:K126"/>
    <mergeCell ref="P123:P126"/>
    <mergeCell ref="S123:S126"/>
    <mergeCell ref="U123:U126"/>
    <mergeCell ref="D120:D122"/>
    <mergeCell ref="G120:G122"/>
    <mergeCell ref="J120:J122"/>
    <mergeCell ref="K120:K122"/>
    <mergeCell ref="E120:E122"/>
    <mergeCell ref="E123:E126"/>
    <mergeCell ref="U111:U114"/>
    <mergeCell ref="E93:E106"/>
    <mergeCell ref="G115:G119"/>
    <mergeCell ref="D111:D114"/>
    <mergeCell ref="G111:G114"/>
    <mergeCell ref="J111:J114"/>
    <mergeCell ref="K111:K114"/>
    <mergeCell ref="P111:P114"/>
    <mergeCell ref="S111:S114"/>
    <mergeCell ref="U93:U108"/>
    <mergeCell ref="U109:U110"/>
    <mergeCell ref="U75:U79"/>
    <mergeCell ref="G75:G79"/>
    <mergeCell ref="J75:J76"/>
    <mergeCell ref="D55:D68"/>
    <mergeCell ref="G55:G68"/>
    <mergeCell ref="J55:J68"/>
    <mergeCell ref="S93:S106"/>
    <mergeCell ref="G109:G110"/>
    <mergeCell ref="D93:D106"/>
    <mergeCell ref="G93:G106"/>
    <mergeCell ref="J93:J106"/>
    <mergeCell ref="K93:K106"/>
    <mergeCell ref="P93:P106"/>
    <mergeCell ref="E75:E76"/>
    <mergeCell ref="E77:E78"/>
    <mergeCell ref="K69:K72"/>
    <mergeCell ref="K75:K76"/>
    <mergeCell ref="K77:K78"/>
    <mergeCell ref="G69:G74"/>
    <mergeCell ref="S55:S68"/>
    <mergeCell ref="U81:U86"/>
    <mergeCell ref="D87:D88"/>
    <mergeCell ref="G87:G88"/>
    <mergeCell ref="J87:J88"/>
    <mergeCell ref="K87:K88"/>
    <mergeCell ref="P87:P88"/>
    <mergeCell ref="S87:S88"/>
    <mergeCell ref="U87:U88"/>
    <mergeCell ref="D81:D86"/>
    <mergeCell ref="G81:G86"/>
    <mergeCell ref="J81:J86"/>
    <mergeCell ref="K81:K86"/>
    <mergeCell ref="P81:P86"/>
    <mergeCell ref="S81:S86"/>
    <mergeCell ref="E81:E86"/>
    <mergeCell ref="E87:E88"/>
    <mergeCell ref="U69:U74"/>
    <mergeCell ref="P46:P49"/>
    <mergeCell ref="S46:S49"/>
    <mergeCell ref="U46:U49"/>
    <mergeCell ref="D50:D53"/>
    <mergeCell ref="G50:G54"/>
    <mergeCell ref="J50:J53"/>
    <mergeCell ref="P50:P53"/>
    <mergeCell ref="S50:S53"/>
    <mergeCell ref="E46:E49"/>
    <mergeCell ref="E50:E53"/>
    <mergeCell ref="K50:K53"/>
    <mergeCell ref="D46:D49"/>
    <mergeCell ref="G46:G49"/>
    <mergeCell ref="J46:J49"/>
    <mergeCell ref="K46:K49"/>
    <mergeCell ref="U50:U54"/>
    <mergeCell ref="U55:U68"/>
    <mergeCell ref="D69:D72"/>
    <mergeCell ref="J69:J72"/>
    <mergeCell ref="K55:K68"/>
    <mergeCell ref="E55:E68"/>
    <mergeCell ref="D33:D42"/>
    <mergeCell ref="G33:G42"/>
    <mergeCell ref="J33:J42"/>
    <mergeCell ref="K33:K42"/>
    <mergeCell ref="P33:P42"/>
    <mergeCell ref="S33:S42"/>
    <mergeCell ref="E33:E42"/>
    <mergeCell ref="E44:E45"/>
    <mergeCell ref="P10:P28"/>
    <mergeCell ref="S10:S28"/>
    <mergeCell ref="V7:V9"/>
    <mergeCell ref="C8:E8"/>
    <mergeCell ref="F8:G8"/>
    <mergeCell ref="H8:J8"/>
    <mergeCell ref="L8:P8"/>
    <mergeCell ref="Q8:S8"/>
    <mergeCell ref="T8:U8"/>
    <mergeCell ref="A1:U1"/>
    <mergeCell ref="E4:F4"/>
    <mergeCell ref="G4:J4"/>
    <mergeCell ref="A7:A9"/>
    <mergeCell ref="B7:B9"/>
    <mergeCell ref="C7:G7"/>
    <mergeCell ref="H7:U7"/>
    <mergeCell ref="U10:U28"/>
    <mergeCell ref="D29:D32"/>
    <mergeCell ref="G29:G32"/>
    <mergeCell ref="J29:J32"/>
    <mergeCell ref="K29:K32"/>
    <mergeCell ref="P29:P32"/>
    <mergeCell ref="S29:S32"/>
    <mergeCell ref="U135:U166"/>
    <mergeCell ref="U29:U32"/>
    <mergeCell ref="E10:E28"/>
    <mergeCell ref="E29:E32"/>
    <mergeCell ref="D10:D28"/>
    <mergeCell ref="G10:G28"/>
    <mergeCell ref="J10:J28"/>
    <mergeCell ref="K10:K28"/>
    <mergeCell ref="U33:U42"/>
    <mergeCell ref="D44:D45"/>
    <mergeCell ref="G44:G45"/>
    <mergeCell ref="J44:J45"/>
    <mergeCell ref="K44:K45"/>
    <mergeCell ref="P44:P45"/>
    <mergeCell ref="S44:S45"/>
    <mergeCell ref="U44:U45"/>
    <mergeCell ref="P55:P68"/>
    <mergeCell ref="V89:V92"/>
    <mergeCell ref="D89:D92"/>
    <mergeCell ref="E89:E92"/>
    <mergeCell ref="G89:G92"/>
    <mergeCell ref="J89:J92"/>
    <mergeCell ref="K89:K92"/>
    <mergeCell ref="P89:P92"/>
    <mergeCell ref="S89:S92"/>
    <mergeCell ref="U89:U92"/>
    <mergeCell ref="P75:P76"/>
    <mergeCell ref="S75:S76"/>
    <mergeCell ref="D77:D78"/>
    <mergeCell ref="J77:J78"/>
    <mergeCell ref="P77:P78"/>
    <mergeCell ref="S77:S78"/>
    <mergeCell ref="P69:P72"/>
    <mergeCell ref="S69:S72"/>
    <mergeCell ref="D75:D76"/>
    <mergeCell ref="E69:E72"/>
  </mergeCells>
  <conditionalFormatting sqref="P267:P1533">
    <cfRule type="cellIs" dxfId="57" priority="59" operator="greaterThan">
      <formula>(K267)+(15%*K267)</formula>
    </cfRule>
    <cfRule type="cellIs" dxfId="56" priority="60" operator="greaterThan">
      <formula>(K267)+((8%*K267))</formula>
    </cfRule>
  </conditionalFormatting>
  <conditionalFormatting sqref="P1534:P1535">
    <cfRule type="cellIs" dxfId="55" priority="57" operator="greaterThan">
      <formula>(#REF!-J1534)+(15%*(#REF!-J1534))</formula>
    </cfRule>
    <cfRule type="cellIs" dxfId="54" priority="58" operator="greaterThan">
      <formula>(#REF!-J1534)+(8%*(#REF!-J1534))</formula>
    </cfRule>
  </conditionalFormatting>
  <conditionalFormatting sqref="P267:P268">
    <cfRule type="cellIs" dxfId="53" priority="53" operator="greaterThan">
      <formula>(K267)+(15%*K267)</formula>
    </cfRule>
    <cfRule type="cellIs" dxfId="52" priority="54" operator="greaterThan">
      <formula>(K267)+((8%*K267))</formula>
    </cfRule>
  </conditionalFormatting>
  <conditionalFormatting sqref="H10:H11 H81:H90 H44:H79 H92:H146 H262:H266 H219:H260 H148:H215 H31:H39 H41:H42 H28:H29 H13:H22">
    <cfRule type="cellIs" dxfId="51" priority="52" operator="greaterThan">
      <formula>$C10</formula>
    </cfRule>
  </conditionalFormatting>
  <conditionalFormatting sqref="P10:P11 P93:P146 P81:P88 P44:P79 P262:P266 P219:P260 P148:P215 P31:P39 P41:P42 P28:P29 P13:P22">
    <cfRule type="cellIs" dxfId="50" priority="50" operator="greaterThan">
      <formula>(($K10)+(15%*$K10))</formula>
    </cfRule>
    <cfRule type="cellIs" dxfId="49" priority="51" operator="greaterThan">
      <formula>(($K10)+(8%*$K10))</formula>
    </cfRule>
  </conditionalFormatting>
  <conditionalFormatting sqref="H30">
    <cfRule type="cellIs" dxfId="48" priority="49" operator="greaterThan">
      <formula>$C30</formula>
    </cfRule>
  </conditionalFormatting>
  <conditionalFormatting sqref="P30">
    <cfRule type="cellIs" dxfId="47" priority="47" operator="greaterThan">
      <formula>(($K30)+(15%*$K30))</formula>
    </cfRule>
    <cfRule type="cellIs" dxfId="46" priority="48" operator="greaterThan">
      <formula>(($K30)+(8%*$K30))</formula>
    </cfRule>
  </conditionalFormatting>
  <conditionalFormatting sqref="H43">
    <cfRule type="cellIs" dxfId="45" priority="46" operator="greaterThan">
      <formula>$C43</formula>
    </cfRule>
  </conditionalFormatting>
  <conditionalFormatting sqref="P43">
    <cfRule type="cellIs" dxfId="44" priority="44" operator="greaterThan">
      <formula>(($K43)+(15%*$K43))</formula>
    </cfRule>
    <cfRule type="cellIs" dxfId="43" priority="45" operator="greaterThan">
      <formula>(($K43)+(8%*$K43))</formula>
    </cfRule>
  </conditionalFormatting>
  <conditionalFormatting sqref="H217:H218">
    <cfRule type="cellIs" dxfId="42" priority="37" operator="greaterThan">
      <formula>$C217</formula>
    </cfRule>
  </conditionalFormatting>
  <conditionalFormatting sqref="P217:P218">
    <cfRule type="cellIs" dxfId="41" priority="35" operator="greaterThan">
      <formula>(($K217)+(15%*$K217))</formula>
    </cfRule>
    <cfRule type="cellIs" dxfId="40" priority="36" operator="greaterThan">
      <formula>(($K217)+(8%*$K217))</formula>
    </cfRule>
  </conditionalFormatting>
  <conditionalFormatting sqref="H216">
    <cfRule type="cellIs" dxfId="39" priority="34" operator="greaterThan">
      <formula>$C216</formula>
    </cfRule>
  </conditionalFormatting>
  <conditionalFormatting sqref="P216">
    <cfRule type="cellIs" dxfId="38" priority="32" operator="greaterThan">
      <formula>(($K216)+(15%*$K216))</formula>
    </cfRule>
    <cfRule type="cellIs" dxfId="37" priority="33" operator="greaterThan">
      <formula>(($K216)+(8%*$K216))</formula>
    </cfRule>
  </conditionalFormatting>
  <conditionalFormatting sqref="H80">
    <cfRule type="cellIs" dxfId="36" priority="31" operator="greaterThan">
      <formula>$C80</formula>
    </cfRule>
  </conditionalFormatting>
  <conditionalFormatting sqref="P80">
    <cfRule type="cellIs" dxfId="35" priority="29" operator="greaterThan">
      <formula>(($K80)+(15%*$K80))</formula>
    </cfRule>
    <cfRule type="cellIs" dxfId="34" priority="30" operator="greaterThan">
      <formula>(($K80)+(8%*$K80))</formula>
    </cfRule>
  </conditionalFormatting>
  <conditionalFormatting sqref="H91">
    <cfRule type="cellIs" dxfId="33" priority="28" operator="greaterThan">
      <formula>$C91</formula>
    </cfRule>
  </conditionalFormatting>
  <conditionalFormatting sqref="H261">
    <cfRule type="cellIs" dxfId="32" priority="27" operator="greaterThan">
      <formula>$C261</formula>
    </cfRule>
  </conditionalFormatting>
  <conditionalFormatting sqref="P261">
    <cfRule type="cellIs" dxfId="31" priority="25" operator="greaterThan">
      <formula>(($K261)+(15%*$K261))</formula>
    </cfRule>
    <cfRule type="cellIs" dxfId="30" priority="26" operator="greaterThan">
      <formula>(($K261)+(8%*$K261))</formula>
    </cfRule>
  </conditionalFormatting>
  <conditionalFormatting sqref="H147">
    <cfRule type="cellIs" dxfId="29" priority="24" operator="greaterThan">
      <formula>$C147</formula>
    </cfRule>
  </conditionalFormatting>
  <conditionalFormatting sqref="P147">
    <cfRule type="cellIs" dxfId="28" priority="22" operator="greaterThan">
      <formula>(($K147)+(15%*$K147))</formula>
    </cfRule>
    <cfRule type="cellIs" dxfId="27" priority="23" operator="greaterThan">
      <formula>(($K147)+(8%*$K147))</formula>
    </cfRule>
  </conditionalFormatting>
  <conditionalFormatting sqref="H40">
    <cfRule type="cellIs" dxfId="26" priority="21" operator="greaterThan">
      <formula>$C40</formula>
    </cfRule>
  </conditionalFormatting>
  <conditionalFormatting sqref="P40">
    <cfRule type="cellIs" dxfId="25" priority="19" operator="greaterThan">
      <formula>(($K40)+(15%*$K40))</formula>
    </cfRule>
    <cfRule type="cellIs" dxfId="24" priority="20" operator="greaterThan">
      <formula>(($K40)+(8%*$K40))</formula>
    </cfRule>
  </conditionalFormatting>
  <conditionalFormatting sqref="H27">
    <cfRule type="cellIs" dxfId="23" priority="18" operator="greaterThan">
      <formula>$C27</formula>
    </cfRule>
  </conditionalFormatting>
  <conditionalFormatting sqref="P27">
    <cfRule type="cellIs" dxfId="22" priority="16" operator="greaterThan">
      <formula>(($K27)+(15%*$K27))</formula>
    </cfRule>
    <cfRule type="cellIs" dxfId="21" priority="17" operator="greaterThan">
      <formula>(($K27)+(8%*$K27))</formula>
    </cfRule>
  </conditionalFormatting>
  <conditionalFormatting sqref="H26">
    <cfRule type="cellIs" dxfId="20" priority="15" operator="greaterThan">
      <formula>$C26</formula>
    </cfRule>
  </conditionalFormatting>
  <conditionalFormatting sqref="P26">
    <cfRule type="cellIs" dxfId="19" priority="13" operator="greaterThan">
      <formula>(($K26)+(15%*$K26))</formula>
    </cfRule>
    <cfRule type="cellIs" dxfId="18" priority="14" operator="greaterThan">
      <formula>(($K26)+(8%*$K26))</formula>
    </cfRule>
  </conditionalFormatting>
  <conditionalFormatting sqref="H25">
    <cfRule type="cellIs" dxfId="17" priority="12" operator="greaterThan">
      <formula>$C25</formula>
    </cfRule>
  </conditionalFormatting>
  <conditionalFormatting sqref="P25">
    <cfRule type="cellIs" dxfId="16" priority="10" operator="greaterThan">
      <formula>(($K25)+(15%*$K25))</formula>
    </cfRule>
    <cfRule type="cellIs" dxfId="15" priority="11" operator="greaterThan">
      <formula>(($K25)+(8%*$K25))</formula>
    </cfRule>
  </conditionalFormatting>
  <conditionalFormatting sqref="H24">
    <cfRule type="cellIs" dxfId="14" priority="9" operator="greaterThan">
      <formula>$C24</formula>
    </cfRule>
  </conditionalFormatting>
  <conditionalFormatting sqref="P24">
    <cfRule type="cellIs" dxfId="13" priority="7" operator="greaterThan">
      <formula>(($K24)+(15%*$K24))</formula>
    </cfRule>
    <cfRule type="cellIs" dxfId="12" priority="8" operator="greaterThan">
      <formula>(($K24)+(8%*$K24))</formula>
    </cfRule>
  </conditionalFormatting>
  <conditionalFormatting sqref="H23">
    <cfRule type="cellIs" dxfId="11" priority="6" operator="greaterThan">
      <formula>$C23</formula>
    </cfRule>
  </conditionalFormatting>
  <conditionalFormatting sqref="P23">
    <cfRule type="cellIs" dxfId="10" priority="4" operator="greaterThan">
      <formula>(($K23)+(15%*$K23))</formula>
    </cfRule>
    <cfRule type="cellIs" dxfId="9" priority="5" operator="greaterThan">
      <formula>(($K23)+(8%*$K23))</formula>
    </cfRule>
  </conditionalFormatting>
  <conditionalFormatting sqref="H12">
    <cfRule type="cellIs" dxfId="8" priority="3" operator="greaterThan">
      <formula>$C12</formula>
    </cfRule>
  </conditionalFormatting>
  <conditionalFormatting sqref="P12">
    <cfRule type="cellIs" dxfId="7" priority="1" operator="greaterThan">
      <formula>(($K12)+(15%*$K12))</formula>
    </cfRule>
    <cfRule type="cellIs" dxfId="6" priority="2" operator="greaterThan">
      <formula>(($K12)+(8%*$K12))</formula>
    </cfRule>
  </conditionalFormatting>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dimension ref="A1:AD180"/>
  <sheetViews>
    <sheetView topLeftCell="G1" zoomScale="71" zoomScaleNormal="71" workbookViewId="0">
      <selection activeCell="P22" sqref="P22:P25"/>
    </sheetView>
  </sheetViews>
  <sheetFormatPr defaultColWidth="8.85546875" defaultRowHeight="15"/>
  <cols>
    <col min="1" max="1" width="11.140625" style="4" customWidth="1"/>
    <col min="2" max="2" width="55.140625" style="4" customWidth="1"/>
    <col min="3" max="3" width="17.28515625" style="4" customWidth="1"/>
    <col min="4" max="5" width="18.5703125" style="4" customWidth="1"/>
    <col min="6" max="6" width="18.7109375" style="4" customWidth="1"/>
    <col min="7" max="7" width="18.85546875" style="4" bestFit="1" customWidth="1"/>
    <col min="8" max="8" width="26.5703125" style="4" customWidth="1"/>
    <col min="9" max="9" width="13.7109375" style="4" customWidth="1"/>
    <col min="10" max="10" width="12.85546875" style="4" customWidth="1"/>
    <col min="11" max="11" width="15.7109375" style="4" customWidth="1"/>
    <col min="12" max="12" width="12.85546875" style="4" customWidth="1"/>
    <col min="13" max="13" width="14.42578125" style="4" customWidth="1"/>
    <col min="14" max="14" width="12.28515625" style="4" customWidth="1"/>
    <col min="15" max="15" width="13.28515625" style="4" customWidth="1"/>
    <col min="16" max="16" width="14.5703125" style="4" customWidth="1"/>
    <col min="17" max="17" width="12.85546875" style="4" customWidth="1"/>
    <col min="18" max="18" width="17.7109375" style="4" customWidth="1"/>
    <col min="19" max="19" width="18.28515625" style="4" customWidth="1"/>
    <col min="20" max="20" width="13" style="4" customWidth="1"/>
    <col min="21" max="21" width="13.28515625" style="4" customWidth="1"/>
    <col min="22" max="22" width="29.7109375" style="4" customWidth="1"/>
    <col min="23" max="16384" width="8.85546875" style="4"/>
  </cols>
  <sheetData>
    <row r="1" spans="1:30" s="114" customFormat="1" ht="13.9" customHeight="1">
      <c r="A1" s="311" t="s">
        <v>22</v>
      </c>
      <c r="B1" s="311"/>
      <c r="C1" s="311"/>
      <c r="D1" s="311"/>
      <c r="E1" s="311"/>
      <c r="F1" s="311"/>
      <c r="G1" s="311"/>
      <c r="H1" s="311"/>
      <c r="I1" s="311"/>
      <c r="J1" s="311"/>
      <c r="K1" s="311"/>
      <c r="L1" s="311"/>
      <c r="M1" s="311"/>
      <c r="N1" s="311"/>
      <c r="O1" s="311"/>
      <c r="P1" s="311"/>
      <c r="Q1" s="311"/>
      <c r="R1" s="311"/>
      <c r="S1" s="311"/>
      <c r="T1" s="311"/>
      <c r="U1" s="311"/>
    </row>
    <row r="2" spans="1:30" s="159" customFormat="1">
      <c r="B2" s="160" t="s">
        <v>23</v>
      </c>
      <c r="C2" s="161">
        <f>SUM(D11:D25)</f>
        <v>315.44</v>
      </c>
      <c r="D2" s="162"/>
      <c r="E2" s="162"/>
      <c r="L2" s="163"/>
      <c r="M2" s="163"/>
      <c r="P2" s="163"/>
      <c r="T2" s="163"/>
      <c r="U2" s="163"/>
    </row>
    <row r="3" spans="1:30" s="114" customFormat="1">
      <c r="B3" s="115" t="s">
        <v>27</v>
      </c>
      <c r="C3" s="118">
        <f>SUM(G11:G25)/C2</f>
        <v>0</v>
      </c>
      <c r="D3" s="116"/>
      <c r="E3" s="116"/>
      <c r="L3" s="117"/>
      <c r="M3" s="117"/>
      <c r="P3" s="117"/>
      <c r="T3" s="117"/>
      <c r="U3" s="117"/>
    </row>
    <row r="4" spans="1:30" s="114" customFormat="1">
      <c r="B4" s="115" t="s">
        <v>25</v>
      </c>
      <c r="C4" s="1">
        <f>SUM(K11:K25)</f>
        <v>341.77679999999998</v>
      </c>
      <c r="D4" s="116"/>
      <c r="E4" s="298" t="s">
        <v>307</v>
      </c>
      <c r="F4" s="299"/>
      <c r="G4" s="300" t="s">
        <v>306</v>
      </c>
      <c r="H4" s="300"/>
      <c r="I4" s="300"/>
      <c r="J4" s="300"/>
      <c r="L4" s="117"/>
      <c r="M4" s="117"/>
      <c r="P4" s="117"/>
      <c r="T4" s="117"/>
      <c r="U4" s="117"/>
    </row>
    <row r="5" spans="1:30" s="114" customFormat="1">
      <c r="B5" s="115" t="s">
        <v>24</v>
      </c>
      <c r="C5" s="1">
        <f>SUM(U11:U25)</f>
        <v>315.97000000000003</v>
      </c>
      <c r="D5" s="116"/>
      <c r="E5" s="116"/>
      <c r="L5" s="117"/>
      <c r="M5" s="117"/>
      <c r="P5" s="117"/>
      <c r="T5" s="117"/>
      <c r="U5" s="117"/>
    </row>
    <row r="6" spans="1:30" s="114" customFormat="1">
      <c r="D6" s="116"/>
      <c r="E6" s="116"/>
      <c r="L6" s="117"/>
      <c r="M6" s="117"/>
      <c r="P6" s="117"/>
      <c r="T6" s="117"/>
      <c r="U6" s="117"/>
    </row>
    <row r="7" spans="1:30" s="114" customFormat="1">
      <c r="A7" s="312" t="s">
        <v>0</v>
      </c>
      <c r="B7" s="312" t="s">
        <v>1</v>
      </c>
      <c r="C7" s="314" t="s">
        <v>332</v>
      </c>
      <c r="D7" s="315"/>
      <c r="E7" s="315"/>
      <c r="F7" s="315"/>
      <c r="G7" s="316"/>
      <c r="H7" s="317" t="s">
        <v>333</v>
      </c>
      <c r="I7" s="317"/>
      <c r="J7" s="317"/>
      <c r="K7" s="317"/>
      <c r="L7" s="317"/>
      <c r="M7" s="317"/>
      <c r="N7" s="317"/>
      <c r="O7" s="317"/>
      <c r="P7" s="317"/>
      <c r="Q7" s="317"/>
      <c r="R7" s="317"/>
      <c r="S7" s="317"/>
      <c r="T7" s="317"/>
      <c r="U7" s="317"/>
      <c r="V7" s="318" t="s">
        <v>13</v>
      </c>
      <c r="W7" s="119"/>
      <c r="X7" s="119"/>
      <c r="Y7" s="119"/>
      <c r="Z7" s="119"/>
      <c r="AA7" s="119"/>
      <c r="AB7" s="119"/>
      <c r="AC7" s="119"/>
      <c r="AD7" s="119"/>
    </row>
    <row r="8" spans="1:30" s="123" customFormat="1">
      <c r="A8" s="312"/>
      <c r="B8" s="312"/>
      <c r="C8" s="290" t="s">
        <v>303</v>
      </c>
      <c r="D8" s="290"/>
      <c r="E8" s="290"/>
      <c r="F8" s="291" t="s">
        <v>304</v>
      </c>
      <c r="G8" s="292"/>
      <c r="H8" s="319" t="s">
        <v>8</v>
      </c>
      <c r="I8" s="319"/>
      <c r="J8" s="319"/>
      <c r="K8" s="120"/>
      <c r="L8" s="320" t="s">
        <v>9</v>
      </c>
      <c r="M8" s="320"/>
      <c r="N8" s="320"/>
      <c r="O8" s="320"/>
      <c r="P8" s="320"/>
      <c r="Q8" s="321" t="s">
        <v>10</v>
      </c>
      <c r="R8" s="321"/>
      <c r="S8" s="321"/>
      <c r="T8" s="322" t="s">
        <v>11</v>
      </c>
      <c r="U8" s="322"/>
      <c r="V8" s="318"/>
      <c r="W8" s="119"/>
      <c r="X8" s="121"/>
      <c r="Y8" s="121"/>
      <c r="Z8" s="121"/>
      <c r="AA8" s="122"/>
      <c r="AB8" s="122"/>
      <c r="AC8" s="121"/>
      <c r="AD8" s="121"/>
    </row>
    <row r="9" spans="1:30" s="128" customFormat="1" ht="75">
      <c r="A9" s="313"/>
      <c r="B9" s="313"/>
      <c r="C9" s="72" t="s">
        <v>7</v>
      </c>
      <c r="D9" s="72" t="s">
        <v>32</v>
      </c>
      <c r="E9" s="72" t="s">
        <v>302</v>
      </c>
      <c r="F9" s="72" t="s">
        <v>12</v>
      </c>
      <c r="G9" s="72" t="s">
        <v>26</v>
      </c>
      <c r="H9" s="124" t="s">
        <v>29</v>
      </c>
      <c r="I9" s="124" t="s">
        <v>305</v>
      </c>
      <c r="J9" s="124" t="s">
        <v>33</v>
      </c>
      <c r="K9" s="124" t="s">
        <v>334</v>
      </c>
      <c r="L9" s="125" t="s">
        <v>2</v>
      </c>
      <c r="M9" s="125" t="s">
        <v>484</v>
      </c>
      <c r="N9" s="125" t="s">
        <v>30</v>
      </c>
      <c r="O9" s="125" t="s">
        <v>28</v>
      </c>
      <c r="P9" s="125" t="s">
        <v>3</v>
      </c>
      <c r="Q9" s="126" t="s">
        <v>4</v>
      </c>
      <c r="R9" s="126" t="s">
        <v>574</v>
      </c>
      <c r="S9" s="126" t="s">
        <v>34</v>
      </c>
      <c r="T9" s="127" t="s">
        <v>5</v>
      </c>
      <c r="U9" s="127" t="s">
        <v>6</v>
      </c>
      <c r="V9" s="318"/>
      <c r="W9" s="119"/>
      <c r="X9" s="121"/>
      <c r="Y9" s="121"/>
      <c r="Z9" s="121"/>
      <c r="AA9" s="122"/>
      <c r="AB9" s="122"/>
      <c r="AC9" s="121"/>
      <c r="AD9" s="121"/>
    </row>
    <row r="10" spans="1:30" s="128" customFormat="1">
      <c r="A10" s="154"/>
      <c r="B10" s="154" t="s">
        <v>503</v>
      </c>
      <c r="C10" s="155"/>
      <c r="D10" s="155"/>
      <c r="E10" s="155"/>
      <c r="F10" s="155"/>
      <c r="G10" s="155"/>
      <c r="H10" s="156"/>
      <c r="I10" s="156"/>
      <c r="J10" s="156"/>
      <c r="K10" s="156"/>
      <c r="L10" s="156"/>
      <c r="M10" s="156"/>
      <c r="N10" s="156"/>
      <c r="O10" s="156"/>
      <c r="P10" s="156"/>
      <c r="Q10" s="156"/>
      <c r="R10" s="156"/>
      <c r="S10" s="156"/>
      <c r="T10" s="156"/>
      <c r="U10" s="156"/>
      <c r="V10" s="157"/>
      <c r="W10" s="119"/>
      <c r="X10" s="121"/>
      <c r="Y10" s="121"/>
      <c r="Z10" s="121"/>
      <c r="AA10" s="122"/>
      <c r="AB10" s="122"/>
      <c r="AC10" s="121"/>
      <c r="AD10" s="121"/>
    </row>
    <row r="11" spans="1:30" s="3" customFormat="1" ht="15.75">
      <c r="A11" s="129" t="s">
        <v>485</v>
      </c>
      <c r="B11" s="129" t="s">
        <v>486</v>
      </c>
      <c r="C11" s="220">
        <v>1</v>
      </c>
      <c r="D11" s="324">
        <v>36.82</v>
      </c>
      <c r="E11" s="324">
        <v>36.82</v>
      </c>
      <c r="F11" s="131">
        <v>1</v>
      </c>
      <c r="G11" s="323"/>
      <c r="H11" s="130"/>
      <c r="I11" s="130"/>
      <c r="J11" s="323"/>
      <c r="K11" s="323">
        <f>(E11-J11)+8%*(E11-J11)</f>
        <v>39.765599999999999</v>
      </c>
      <c r="L11" s="131">
        <f>C11-H11</f>
        <v>1</v>
      </c>
      <c r="M11" s="131">
        <v>73500</v>
      </c>
      <c r="N11" s="131">
        <v>73500</v>
      </c>
      <c r="O11" s="131">
        <v>73500</v>
      </c>
      <c r="P11" s="323">
        <v>37.35</v>
      </c>
      <c r="Q11" s="130"/>
      <c r="R11" s="130"/>
      <c r="S11" s="323"/>
      <c r="T11" s="131">
        <f>L11+Q11</f>
        <v>1</v>
      </c>
      <c r="U11" s="323">
        <f t="shared" ref="U11:U34" si="0">P11+S11</f>
        <v>37.35</v>
      </c>
      <c r="V11" s="130"/>
      <c r="W11" s="7"/>
      <c r="Z11" s="7"/>
      <c r="AA11" s="5"/>
      <c r="AB11" s="5"/>
      <c r="AC11" s="7"/>
      <c r="AD11" s="7"/>
    </row>
    <row r="12" spans="1:30" ht="15.75">
      <c r="A12" s="129" t="s">
        <v>485</v>
      </c>
      <c r="B12" s="129" t="s">
        <v>487</v>
      </c>
      <c r="C12" s="220">
        <v>1</v>
      </c>
      <c r="D12" s="324"/>
      <c r="E12" s="324"/>
      <c r="F12" s="131">
        <v>0</v>
      </c>
      <c r="G12" s="323"/>
      <c r="H12" s="131"/>
      <c r="I12" s="131"/>
      <c r="J12" s="323"/>
      <c r="K12" s="323">
        <f t="shared" ref="K12:K25" si="1">(E12-J12)+8%*(E12-J12)</f>
        <v>0</v>
      </c>
      <c r="L12" s="131">
        <f t="shared" ref="L12:L25" si="2">C12-H12</f>
        <v>1</v>
      </c>
      <c r="M12" s="131">
        <v>73500</v>
      </c>
      <c r="N12" s="131">
        <v>73500</v>
      </c>
      <c r="O12" s="131">
        <v>73500</v>
      </c>
      <c r="P12" s="323"/>
      <c r="Q12" s="131"/>
      <c r="R12" s="131"/>
      <c r="S12" s="323"/>
      <c r="T12" s="131">
        <f t="shared" ref="T12:T25" si="3">L12+Q12</f>
        <v>1</v>
      </c>
      <c r="U12" s="323">
        <f t="shared" si="0"/>
        <v>0</v>
      </c>
      <c r="V12" s="131"/>
    </row>
    <row r="13" spans="1:30" ht="15.75">
      <c r="A13" s="129" t="s">
        <v>485</v>
      </c>
      <c r="B13" s="129" t="s">
        <v>488</v>
      </c>
      <c r="C13" s="220">
        <v>1</v>
      </c>
      <c r="D13" s="324"/>
      <c r="E13" s="324"/>
      <c r="F13" s="131">
        <v>1</v>
      </c>
      <c r="G13" s="323"/>
      <c r="H13" s="131"/>
      <c r="I13" s="131"/>
      <c r="J13" s="323"/>
      <c r="K13" s="323">
        <f t="shared" si="1"/>
        <v>0</v>
      </c>
      <c r="L13" s="131">
        <f t="shared" si="2"/>
        <v>1</v>
      </c>
      <c r="M13" s="131">
        <v>49613</v>
      </c>
      <c r="N13" s="131">
        <v>49613</v>
      </c>
      <c r="O13" s="131">
        <v>49613</v>
      </c>
      <c r="P13" s="323"/>
      <c r="Q13" s="131"/>
      <c r="R13" s="131"/>
      <c r="S13" s="323"/>
      <c r="T13" s="131">
        <f t="shared" si="3"/>
        <v>1</v>
      </c>
      <c r="U13" s="323">
        <f t="shared" si="0"/>
        <v>0</v>
      </c>
      <c r="V13" s="131"/>
    </row>
    <row r="14" spans="1:30" ht="15.75">
      <c r="A14" s="129" t="s">
        <v>485</v>
      </c>
      <c r="B14" s="129" t="s">
        <v>489</v>
      </c>
      <c r="C14" s="220">
        <v>1</v>
      </c>
      <c r="D14" s="324"/>
      <c r="E14" s="324"/>
      <c r="F14" s="131">
        <v>1</v>
      </c>
      <c r="G14" s="323"/>
      <c r="H14" s="131"/>
      <c r="I14" s="131"/>
      <c r="J14" s="323"/>
      <c r="K14" s="323">
        <f t="shared" si="1"/>
        <v>0</v>
      </c>
      <c r="L14" s="131">
        <f t="shared" si="2"/>
        <v>1</v>
      </c>
      <c r="M14" s="131">
        <v>44100</v>
      </c>
      <c r="N14" s="131">
        <v>44100</v>
      </c>
      <c r="O14" s="131">
        <v>44100</v>
      </c>
      <c r="P14" s="323"/>
      <c r="Q14" s="131"/>
      <c r="R14" s="131"/>
      <c r="S14" s="323"/>
      <c r="T14" s="131">
        <f t="shared" si="3"/>
        <v>1</v>
      </c>
      <c r="U14" s="323">
        <f t="shared" si="0"/>
        <v>0</v>
      </c>
      <c r="V14" s="131"/>
    </row>
    <row r="15" spans="1:30" ht="15.75">
      <c r="A15" s="129" t="s">
        <v>485</v>
      </c>
      <c r="B15" s="129" t="s">
        <v>490</v>
      </c>
      <c r="C15" s="220">
        <v>1</v>
      </c>
      <c r="D15" s="324"/>
      <c r="E15" s="324"/>
      <c r="F15" s="131">
        <v>1</v>
      </c>
      <c r="G15" s="323"/>
      <c r="H15" s="131"/>
      <c r="I15" s="131"/>
      <c r="J15" s="323"/>
      <c r="K15" s="323">
        <f t="shared" si="1"/>
        <v>0</v>
      </c>
      <c r="L15" s="131">
        <f t="shared" si="2"/>
        <v>1</v>
      </c>
      <c r="M15" s="131">
        <v>44100</v>
      </c>
      <c r="N15" s="131">
        <v>44100</v>
      </c>
      <c r="O15" s="131">
        <v>44100</v>
      </c>
      <c r="P15" s="323"/>
      <c r="Q15" s="131"/>
      <c r="R15" s="131"/>
      <c r="S15" s="323"/>
      <c r="T15" s="131">
        <f t="shared" si="3"/>
        <v>1</v>
      </c>
      <c r="U15" s="323">
        <f t="shared" si="0"/>
        <v>0</v>
      </c>
      <c r="V15" s="131"/>
    </row>
    <row r="16" spans="1:30" ht="15.75">
      <c r="A16" s="129" t="s">
        <v>485</v>
      </c>
      <c r="B16" s="129" t="s">
        <v>491</v>
      </c>
      <c r="C16" s="220">
        <v>2</v>
      </c>
      <c r="D16" s="324"/>
      <c r="E16" s="324"/>
      <c r="F16" s="131">
        <v>1</v>
      </c>
      <c r="G16" s="323"/>
      <c r="H16" s="131"/>
      <c r="I16" s="131"/>
      <c r="J16" s="323"/>
      <c r="K16" s="323">
        <f t="shared" si="1"/>
        <v>0</v>
      </c>
      <c r="L16" s="131">
        <f t="shared" si="2"/>
        <v>2</v>
      </c>
      <c r="M16" s="131">
        <v>13230</v>
      </c>
      <c r="N16" s="131">
        <v>13230</v>
      </c>
      <c r="O16" s="131">
        <v>13230</v>
      </c>
      <c r="P16" s="323"/>
      <c r="Q16" s="131"/>
      <c r="R16" s="131"/>
      <c r="S16" s="323"/>
      <c r="T16" s="131">
        <f t="shared" si="3"/>
        <v>2</v>
      </c>
      <c r="U16" s="323">
        <f t="shared" si="0"/>
        <v>0</v>
      </c>
      <c r="V16" s="131"/>
    </row>
    <row r="17" spans="1:22" ht="15.75">
      <c r="A17" s="129" t="s">
        <v>492</v>
      </c>
      <c r="B17" s="129" t="s">
        <v>493</v>
      </c>
      <c r="C17" s="220" t="s">
        <v>381</v>
      </c>
      <c r="D17" s="221">
        <v>20.399999999999999</v>
      </c>
      <c r="E17" s="221">
        <v>21.42</v>
      </c>
      <c r="F17" s="131">
        <v>1</v>
      </c>
      <c r="G17" s="132"/>
      <c r="H17" s="131"/>
      <c r="I17" s="131"/>
      <c r="J17" s="132"/>
      <c r="K17" s="133">
        <f t="shared" si="1"/>
        <v>23.133600000000001</v>
      </c>
      <c r="L17" s="131" t="e">
        <f t="shared" si="2"/>
        <v>#VALUE!</v>
      </c>
      <c r="M17" s="131">
        <v>170000</v>
      </c>
      <c r="N17" s="131">
        <v>170000</v>
      </c>
      <c r="O17" s="131">
        <v>170000</v>
      </c>
      <c r="P17" s="132">
        <v>20.399999999999999</v>
      </c>
      <c r="Q17" s="131"/>
      <c r="R17" s="131"/>
      <c r="S17" s="132"/>
      <c r="T17" s="131" t="e">
        <f t="shared" si="3"/>
        <v>#VALUE!</v>
      </c>
      <c r="U17" s="132">
        <f t="shared" si="0"/>
        <v>20.399999999999999</v>
      </c>
      <c r="V17" s="131"/>
    </row>
    <row r="18" spans="1:22" ht="15.75">
      <c r="A18" s="129" t="s">
        <v>494</v>
      </c>
      <c r="B18" s="129" t="s">
        <v>495</v>
      </c>
      <c r="C18" s="220">
        <v>12</v>
      </c>
      <c r="D18" s="324">
        <v>213.34</v>
      </c>
      <c r="E18" s="324">
        <v>213.34</v>
      </c>
      <c r="F18" s="131">
        <v>0</v>
      </c>
      <c r="G18" s="323"/>
      <c r="H18" s="131"/>
      <c r="I18" s="131"/>
      <c r="J18" s="323"/>
      <c r="K18" s="323">
        <f t="shared" si="1"/>
        <v>230.40719999999999</v>
      </c>
      <c r="L18" s="131">
        <f t="shared" si="2"/>
        <v>12</v>
      </c>
      <c r="M18" s="131">
        <v>57750</v>
      </c>
      <c r="N18" s="131">
        <v>57750</v>
      </c>
      <c r="O18" s="131">
        <v>57750</v>
      </c>
      <c r="P18" s="323">
        <v>213.34</v>
      </c>
      <c r="Q18" s="131"/>
      <c r="R18" s="131"/>
      <c r="S18" s="323"/>
      <c r="T18" s="131">
        <f t="shared" si="3"/>
        <v>12</v>
      </c>
      <c r="U18" s="323">
        <f t="shared" si="0"/>
        <v>213.34</v>
      </c>
      <c r="V18" s="131"/>
    </row>
    <row r="19" spans="1:22" ht="15.75">
      <c r="A19" s="129" t="s">
        <v>494</v>
      </c>
      <c r="B19" s="129" t="s">
        <v>496</v>
      </c>
      <c r="C19" s="220">
        <v>12</v>
      </c>
      <c r="D19" s="324"/>
      <c r="E19" s="324"/>
      <c r="F19" s="131">
        <v>10</v>
      </c>
      <c r="G19" s="323"/>
      <c r="H19" s="131"/>
      <c r="I19" s="131"/>
      <c r="J19" s="323"/>
      <c r="K19" s="323">
        <f t="shared" si="1"/>
        <v>0</v>
      </c>
      <c r="L19" s="131">
        <f t="shared" si="2"/>
        <v>12</v>
      </c>
      <c r="M19" s="131">
        <v>44100</v>
      </c>
      <c r="N19" s="131">
        <v>44100</v>
      </c>
      <c r="O19" s="131">
        <v>44100</v>
      </c>
      <c r="P19" s="323"/>
      <c r="Q19" s="131"/>
      <c r="R19" s="131"/>
      <c r="S19" s="323"/>
      <c r="T19" s="131">
        <f t="shared" si="3"/>
        <v>12</v>
      </c>
      <c r="U19" s="323">
        <f t="shared" si="0"/>
        <v>0</v>
      </c>
      <c r="V19" s="131"/>
    </row>
    <row r="20" spans="1:22" ht="15.75">
      <c r="A20" s="129" t="s">
        <v>494</v>
      </c>
      <c r="B20" s="129" t="s">
        <v>497</v>
      </c>
      <c r="C20" s="220">
        <v>12</v>
      </c>
      <c r="D20" s="324"/>
      <c r="E20" s="324"/>
      <c r="F20" s="131">
        <v>6</v>
      </c>
      <c r="G20" s="323"/>
      <c r="H20" s="131"/>
      <c r="I20" s="131"/>
      <c r="J20" s="323"/>
      <c r="K20" s="323">
        <f t="shared" si="1"/>
        <v>0</v>
      </c>
      <c r="L20" s="131">
        <f t="shared" si="2"/>
        <v>12</v>
      </c>
      <c r="M20" s="131">
        <v>33075</v>
      </c>
      <c r="N20" s="131">
        <v>33075</v>
      </c>
      <c r="O20" s="131">
        <v>33075</v>
      </c>
      <c r="P20" s="323"/>
      <c r="Q20" s="131"/>
      <c r="R20" s="131"/>
      <c r="S20" s="323"/>
      <c r="T20" s="131">
        <f t="shared" si="3"/>
        <v>12</v>
      </c>
      <c r="U20" s="323">
        <f t="shared" si="0"/>
        <v>0</v>
      </c>
      <c r="V20" s="131"/>
    </row>
    <row r="21" spans="1:22" ht="15.75">
      <c r="A21" s="129" t="s">
        <v>494</v>
      </c>
      <c r="B21" s="129" t="s">
        <v>498</v>
      </c>
      <c r="C21" s="220">
        <v>12</v>
      </c>
      <c r="D21" s="324"/>
      <c r="E21" s="324"/>
      <c r="F21" s="131">
        <v>9</v>
      </c>
      <c r="G21" s="323"/>
      <c r="H21" s="131"/>
      <c r="I21" s="131"/>
      <c r="J21" s="323"/>
      <c r="K21" s="323">
        <f t="shared" si="1"/>
        <v>0</v>
      </c>
      <c r="L21" s="131">
        <f t="shared" si="2"/>
        <v>12</v>
      </c>
      <c r="M21" s="131">
        <v>13230</v>
      </c>
      <c r="N21" s="131">
        <v>13230</v>
      </c>
      <c r="O21" s="131">
        <v>13230</v>
      </c>
      <c r="P21" s="323"/>
      <c r="Q21" s="131"/>
      <c r="R21" s="131"/>
      <c r="S21" s="323"/>
      <c r="T21" s="131">
        <f t="shared" si="3"/>
        <v>12</v>
      </c>
      <c r="U21" s="323">
        <f t="shared" si="0"/>
        <v>0</v>
      </c>
      <c r="V21" s="131"/>
    </row>
    <row r="22" spans="1:22" ht="15.75">
      <c r="A22" s="129" t="s">
        <v>499</v>
      </c>
      <c r="B22" s="129" t="s">
        <v>500</v>
      </c>
      <c r="C22" s="220">
        <v>2</v>
      </c>
      <c r="D22" s="324">
        <v>44.88</v>
      </c>
      <c r="E22" s="324">
        <v>44.88</v>
      </c>
      <c r="F22" s="131">
        <v>0</v>
      </c>
      <c r="G22" s="323"/>
      <c r="H22" s="131"/>
      <c r="I22" s="131"/>
      <c r="J22" s="323"/>
      <c r="K22" s="323">
        <f t="shared" si="1"/>
        <v>48.470400000000005</v>
      </c>
      <c r="L22" s="131">
        <f t="shared" si="2"/>
        <v>2</v>
      </c>
      <c r="M22" s="131">
        <v>52500</v>
      </c>
      <c r="N22" s="131">
        <v>52500</v>
      </c>
      <c r="O22" s="131">
        <v>52500</v>
      </c>
      <c r="P22" s="323">
        <v>44.88</v>
      </c>
      <c r="Q22" s="131"/>
      <c r="R22" s="131"/>
      <c r="S22" s="323"/>
      <c r="T22" s="131">
        <f t="shared" si="3"/>
        <v>2</v>
      </c>
      <c r="U22" s="323">
        <f t="shared" si="0"/>
        <v>44.88</v>
      </c>
      <c r="V22" s="131"/>
    </row>
    <row r="23" spans="1:22" ht="15.75">
      <c r="A23" s="129" t="s">
        <v>499</v>
      </c>
      <c r="B23" s="129" t="s">
        <v>501</v>
      </c>
      <c r="C23" s="220">
        <v>2</v>
      </c>
      <c r="D23" s="324"/>
      <c r="E23" s="324"/>
      <c r="F23" s="131">
        <v>2</v>
      </c>
      <c r="G23" s="323"/>
      <c r="H23" s="131"/>
      <c r="I23" s="131"/>
      <c r="J23" s="323"/>
      <c r="K23" s="323">
        <f t="shared" si="1"/>
        <v>0</v>
      </c>
      <c r="L23" s="131">
        <f t="shared" si="2"/>
        <v>2</v>
      </c>
      <c r="M23" s="131">
        <v>71663</v>
      </c>
      <c r="N23" s="131">
        <v>71663</v>
      </c>
      <c r="O23" s="131">
        <v>71663</v>
      </c>
      <c r="P23" s="323"/>
      <c r="Q23" s="131"/>
      <c r="R23" s="131"/>
      <c r="S23" s="323"/>
      <c r="T23" s="131">
        <f t="shared" si="3"/>
        <v>2</v>
      </c>
      <c r="U23" s="323">
        <f t="shared" si="0"/>
        <v>0</v>
      </c>
      <c r="V23" s="131"/>
    </row>
    <row r="24" spans="1:22" ht="15.75">
      <c r="A24" s="129" t="s">
        <v>499</v>
      </c>
      <c r="B24" s="129" t="s">
        <v>502</v>
      </c>
      <c r="C24" s="220">
        <v>2</v>
      </c>
      <c r="D24" s="324"/>
      <c r="E24" s="324"/>
      <c r="F24" s="131">
        <v>1</v>
      </c>
      <c r="G24" s="323"/>
      <c r="H24" s="131"/>
      <c r="I24" s="131"/>
      <c r="J24" s="323"/>
      <c r="K24" s="323">
        <f t="shared" si="1"/>
        <v>0</v>
      </c>
      <c r="L24" s="131">
        <f t="shared" si="2"/>
        <v>2</v>
      </c>
      <c r="M24" s="131">
        <v>49613</v>
      </c>
      <c r="N24" s="131">
        <v>49613</v>
      </c>
      <c r="O24" s="131">
        <v>49613</v>
      </c>
      <c r="P24" s="323"/>
      <c r="Q24" s="131"/>
      <c r="R24" s="131"/>
      <c r="S24" s="323"/>
      <c r="T24" s="131">
        <f t="shared" si="3"/>
        <v>2</v>
      </c>
      <c r="U24" s="323">
        <f t="shared" si="0"/>
        <v>0</v>
      </c>
      <c r="V24" s="131"/>
    </row>
    <row r="25" spans="1:22" ht="15.75">
      <c r="A25" s="129" t="s">
        <v>499</v>
      </c>
      <c r="B25" s="129" t="s">
        <v>442</v>
      </c>
      <c r="C25" s="220">
        <v>2</v>
      </c>
      <c r="D25" s="324"/>
      <c r="E25" s="324"/>
      <c r="F25" s="131">
        <v>0</v>
      </c>
      <c r="G25" s="323"/>
      <c r="H25" s="131"/>
      <c r="I25" s="131"/>
      <c r="J25" s="323"/>
      <c r="K25" s="323">
        <f t="shared" si="1"/>
        <v>0</v>
      </c>
      <c r="L25" s="131">
        <f t="shared" si="2"/>
        <v>2</v>
      </c>
      <c r="M25" s="131">
        <v>13230</v>
      </c>
      <c r="N25" s="131">
        <v>13230</v>
      </c>
      <c r="O25" s="131">
        <v>13230</v>
      </c>
      <c r="P25" s="323"/>
      <c r="Q25" s="131"/>
      <c r="R25" s="131"/>
      <c r="S25" s="323"/>
      <c r="T25" s="131">
        <f t="shared" si="3"/>
        <v>2</v>
      </c>
      <c r="U25" s="323">
        <f t="shared" si="0"/>
        <v>0</v>
      </c>
      <c r="V25" s="131"/>
    </row>
    <row r="26" spans="1:22" s="226" customFormat="1" ht="45">
      <c r="A26" s="223" t="s">
        <v>573</v>
      </c>
      <c r="B26" s="223" t="s">
        <v>14</v>
      </c>
      <c r="C26" s="221">
        <v>0</v>
      </c>
      <c r="D26" s="224"/>
      <c r="E26" s="224"/>
      <c r="F26" s="225">
        <v>0</v>
      </c>
      <c r="G26" s="225"/>
      <c r="H26" s="225"/>
      <c r="I26" s="225"/>
      <c r="J26" s="225"/>
      <c r="K26" s="225"/>
      <c r="L26" s="225">
        <f t="shared" ref="L26" si="4">C26-H26</f>
        <v>0</v>
      </c>
      <c r="M26" s="225"/>
      <c r="N26" s="225"/>
      <c r="O26" s="225"/>
      <c r="P26" s="225"/>
      <c r="Q26" s="225">
        <v>1044</v>
      </c>
      <c r="R26" s="225">
        <v>34318</v>
      </c>
      <c r="S26" s="225">
        <v>4299.3599999999997</v>
      </c>
      <c r="T26" s="225">
        <f t="shared" ref="T26" si="5">L26+Q26</f>
        <v>1044</v>
      </c>
      <c r="U26" s="218">
        <f t="shared" si="0"/>
        <v>4299.3599999999997</v>
      </c>
      <c r="V26" s="227" t="s">
        <v>575</v>
      </c>
    </row>
    <row r="27" spans="1:22" s="226" customFormat="1" ht="45">
      <c r="A27" s="223" t="s">
        <v>576</v>
      </c>
      <c r="B27" s="223" t="s">
        <v>577</v>
      </c>
      <c r="C27" s="221">
        <v>0</v>
      </c>
      <c r="D27" s="224"/>
      <c r="E27" s="224"/>
      <c r="F27" s="225">
        <v>0</v>
      </c>
      <c r="G27" s="225"/>
      <c r="H27" s="225"/>
      <c r="I27" s="225"/>
      <c r="J27" s="225"/>
      <c r="K27" s="225"/>
      <c r="L27" s="225">
        <f t="shared" ref="L27:L34" si="6">C27-H27</f>
        <v>0</v>
      </c>
      <c r="M27" s="225"/>
      <c r="N27" s="225"/>
      <c r="O27" s="225"/>
      <c r="P27" s="225"/>
      <c r="Q27" s="225">
        <v>537</v>
      </c>
      <c r="R27" s="225">
        <v>28000</v>
      </c>
      <c r="S27" s="225">
        <v>1804.32</v>
      </c>
      <c r="T27" s="225">
        <f t="shared" ref="T27:T34" si="7">L27+Q27</f>
        <v>537</v>
      </c>
      <c r="U27" s="218">
        <f t="shared" si="0"/>
        <v>1804.32</v>
      </c>
      <c r="V27" s="227" t="s">
        <v>578</v>
      </c>
    </row>
    <row r="28" spans="1:22" s="226" customFormat="1" ht="45">
      <c r="A28" s="223" t="s">
        <v>579</v>
      </c>
      <c r="B28" s="223" t="s">
        <v>580</v>
      </c>
      <c r="C28" s="221">
        <v>0</v>
      </c>
      <c r="D28" s="224"/>
      <c r="E28" s="224"/>
      <c r="F28" s="225">
        <v>0</v>
      </c>
      <c r="G28" s="225"/>
      <c r="H28" s="225"/>
      <c r="I28" s="225"/>
      <c r="J28" s="225"/>
      <c r="K28" s="225"/>
      <c r="L28" s="225">
        <f t="shared" si="6"/>
        <v>0</v>
      </c>
      <c r="M28" s="225"/>
      <c r="N28" s="225"/>
      <c r="O28" s="225"/>
      <c r="P28" s="225"/>
      <c r="Q28" s="225">
        <v>499</v>
      </c>
      <c r="R28" s="225">
        <v>47700</v>
      </c>
      <c r="S28" s="225">
        <v>2856.28</v>
      </c>
      <c r="T28" s="225">
        <f t="shared" si="7"/>
        <v>499</v>
      </c>
      <c r="U28" s="218">
        <f t="shared" si="0"/>
        <v>2856.28</v>
      </c>
      <c r="V28" s="227" t="s">
        <v>581</v>
      </c>
    </row>
    <row r="29" spans="1:22" s="226" customFormat="1" ht="45">
      <c r="A29" s="223" t="s">
        <v>582</v>
      </c>
      <c r="B29" s="223" t="s">
        <v>583</v>
      </c>
      <c r="C29" s="221">
        <v>0</v>
      </c>
      <c r="D29" s="224"/>
      <c r="E29" s="224"/>
      <c r="F29" s="225">
        <v>0</v>
      </c>
      <c r="G29" s="225"/>
      <c r="H29" s="225"/>
      <c r="I29" s="225"/>
      <c r="J29" s="225"/>
      <c r="K29" s="225"/>
      <c r="L29" s="225">
        <f t="shared" si="6"/>
        <v>0</v>
      </c>
      <c r="M29" s="225"/>
      <c r="N29" s="225"/>
      <c r="O29" s="225"/>
      <c r="P29" s="225"/>
      <c r="Q29" s="225">
        <v>560</v>
      </c>
      <c r="R29" s="225">
        <v>12000</v>
      </c>
      <c r="S29" s="225">
        <v>806.4</v>
      </c>
      <c r="T29" s="225">
        <f t="shared" si="7"/>
        <v>560</v>
      </c>
      <c r="U29" s="218">
        <f t="shared" si="0"/>
        <v>806.4</v>
      </c>
      <c r="V29" s="227" t="s">
        <v>584</v>
      </c>
    </row>
    <row r="30" spans="1:22" s="226" customFormat="1" ht="45">
      <c r="A30" s="223" t="s">
        <v>585</v>
      </c>
      <c r="B30" s="223" t="s">
        <v>586</v>
      </c>
      <c r="C30" s="221">
        <v>0</v>
      </c>
      <c r="D30" s="224"/>
      <c r="E30" s="224"/>
      <c r="F30" s="225">
        <v>0</v>
      </c>
      <c r="G30" s="225"/>
      <c r="H30" s="225"/>
      <c r="I30" s="225"/>
      <c r="J30" s="225"/>
      <c r="K30" s="225"/>
      <c r="L30" s="225">
        <f t="shared" si="6"/>
        <v>0</v>
      </c>
      <c r="M30" s="225"/>
      <c r="N30" s="225"/>
      <c r="O30" s="225"/>
      <c r="P30" s="225"/>
      <c r="Q30" s="225">
        <v>560</v>
      </c>
      <c r="R30" s="225">
        <v>15000</v>
      </c>
      <c r="S30" s="225">
        <v>1008</v>
      </c>
      <c r="T30" s="225">
        <f t="shared" si="7"/>
        <v>560</v>
      </c>
      <c r="U30" s="218">
        <f t="shared" si="0"/>
        <v>1008</v>
      </c>
      <c r="V30" s="227" t="s">
        <v>587</v>
      </c>
    </row>
    <row r="31" spans="1:22" ht="15.75">
      <c r="A31" s="129"/>
      <c r="B31" s="129"/>
      <c r="C31" s="220"/>
      <c r="D31" s="222"/>
      <c r="E31" s="222"/>
      <c r="F31" s="131">
        <v>0</v>
      </c>
      <c r="G31" s="131"/>
      <c r="H31" s="131"/>
      <c r="I31" s="131"/>
      <c r="J31" s="131"/>
      <c r="K31" s="131"/>
      <c r="L31" s="131">
        <f t="shared" si="6"/>
        <v>0</v>
      </c>
      <c r="M31" s="131"/>
      <c r="N31" s="131"/>
      <c r="O31" s="131"/>
      <c r="P31" s="131"/>
      <c r="Q31" s="131"/>
      <c r="R31" s="131"/>
      <c r="S31" s="131"/>
      <c r="T31" s="131">
        <f t="shared" si="7"/>
        <v>0</v>
      </c>
      <c r="U31" s="218">
        <f t="shared" si="0"/>
        <v>0</v>
      </c>
      <c r="V31" s="131"/>
    </row>
    <row r="32" spans="1:22" ht="15.75">
      <c r="A32" s="129"/>
      <c r="B32" s="129"/>
      <c r="C32" s="220"/>
      <c r="D32" s="222"/>
      <c r="E32" s="222"/>
      <c r="F32" s="131">
        <v>0</v>
      </c>
      <c r="G32" s="131"/>
      <c r="H32" s="131"/>
      <c r="I32" s="131"/>
      <c r="J32" s="131"/>
      <c r="K32" s="131"/>
      <c r="L32" s="131">
        <f t="shared" si="6"/>
        <v>0</v>
      </c>
      <c r="M32" s="131"/>
      <c r="N32" s="131"/>
      <c r="O32" s="131"/>
      <c r="P32" s="131"/>
      <c r="Q32" s="131"/>
      <c r="R32" s="131"/>
      <c r="S32" s="131"/>
      <c r="T32" s="131">
        <f t="shared" si="7"/>
        <v>0</v>
      </c>
      <c r="U32" s="218">
        <f t="shared" si="0"/>
        <v>0</v>
      </c>
      <c r="V32" s="131"/>
    </row>
    <row r="33" spans="1:22" ht="15.75">
      <c r="A33" s="129"/>
      <c r="B33" s="129"/>
      <c r="C33" s="220"/>
      <c r="D33" s="222"/>
      <c r="E33" s="222"/>
      <c r="F33" s="131">
        <v>0</v>
      </c>
      <c r="G33" s="131"/>
      <c r="H33" s="131"/>
      <c r="I33" s="131"/>
      <c r="J33" s="131"/>
      <c r="K33" s="131"/>
      <c r="L33" s="131">
        <f t="shared" si="6"/>
        <v>0</v>
      </c>
      <c r="M33" s="131"/>
      <c r="N33" s="131"/>
      <c r="O33" s="131"/>
      <c r="P33" s="131"/>
      <c r="Q33" s="131"/>
      <c r="R33" s="131"/>
      <c r="S33" s="131"/>
      <c r="T33" s="131">
        <f t="shared" si="7"/>
        <v>0</v>
      </c>
      <c r="U33" s="218">
        <f t="shared" si="0"/>
        <v>0</v>
      </c>
      <c r="V33" s="131"/>
    </row>
    <row r="34" spans="1:22" ht="15.75">
      <c r="A34" s="129"/>
      <c r="B34" s="129"/>
      <c r="C34" s="220"/>
      <c r="D34" s="222"/>
      <c r="E34" s="222"/>
      <c r="F34" s="131">
        <v>0</v>
      </c>
      <c r="G34" s="131"/>
      <c r="H34" s="131"/>
      <c r="I34" s="131"/>
      <c r="J34" s="131"/>
      <c r="K34" s="131"/>
      <c r="L34" s="131">
        <f t="shared" si="6"/>
        <v>0</v>
      </c>
      <c r="M34" s="131"/>
      <c r="N34" s="131"/>
      <c r="O34" s="131"/>
      <c r="P34" s="131"/>
      <c r="Q34" s="131"/>
      <c r="R34" s="131"/>
      <c r="S34" s="131"/>
      <c r="T34" s="131">
        <f t="shared" si="7"/>
        <v>0</v>
      </c>
      <c r="U34" s="218">
        <f t="shared" si="0"/>
        <v>0</v>
      </c>
      <c r="V34" s="131"/>
    </row>
    <row r="35" spans="1:22">
      <c r="A35" s="2"/>
      <c r="B35" s="2"/>
      <c r="C35" s="2"/>
      <c r="D35" s="6"/>
      <c r="E35" s="6"/>
    </row>
    <row r="36" spans="1:22">
      <c r="A36" s="2"/>
      <c r="B36" s="2"/>
      <c r="C36" s="2"/>
      <c r="D36" s="6"/>
      <c r="E36" s="6"/>
    </row>
    <row r="37" spans="1:22">
      <c r="A37" s="2"/>
      <c r="B37" s="2"/>
      <c r="C37" s="2"/>
      <c r="D37" s="6"/>
      <c r="E37" s="6"/>
    </row>
    <row r="38" spans="1:22">
      <c r="A38" s="2"/>
      <c r="B38" s="2"/>
      <c r="C38" s="2"/>
      <c r="D38" s="2"/>
      <c r="E38" s="2"/>
    </row>
    <row r="39" spans="1:22">
      <c r="A39" s="2"/>
      <c r="B39" s="2"/>
      <c r="C39" s="2"/>
      <c r="D39" s="2"/>
      <c r="E39" s="2"/>
    </row>
    <row r="40" spans="1:22">
      <c r="A40" s="2"/>
      <c r="B40" s="2"/>
      <c r="C40" s="2"/>
      <c r="D40" s="2"/>
      <c r="E40" s="2"/>
    </row>
    <row r="41" spans="1:22">
      <c r="A41" s="2"/>
      <c r="B41" s="2"/>
      <c r="C41" s="2"/>
      <c r="D41" s="6"/>
      <c r="E41" s="6"/>
    </row>
    <row r="42" spans="1:22">
      <c r="A42" s="2"/>
      <c r="B42" s="2"/>
      <c r="C42" s="2"/>
      <c r="D42" s="6"/>
      <c r="E42" s="6"/>
    </row>
    <row r="43" spans="1:22">
      <c r="A43" s="2"/>
      <c r="B43" s="2"/>
      <c r="C43" s="2"/>
      <c r="D43" s="6"/>
      <c r="E43" s="6"/>
    </row>
    <row r="44" spans="1:22">
      <c r="A44" s="2"/>
      <c r="B44" s="2"/>
      <c r="C44" s="2"/>
      <c r="D44" s="6"/>
      <c r="E44" s="6"/>
    </row>
    <row r="45" spans="1:22">
      <c r="A45" s="2"/>
      <c r="B45" s="2"/>
      <c r="C45" s="2"/>
      <c r="D45" s="6"/>
      <c r="E45" s="6"/>
    </row>
    <row r="46" spans="1:22">
      <c r="A46" s="2"/>
      <c r="B46" s="2"/>
      <c r="C46" s="2"/>
      <c r="D46" s="6"/>
      <c r="E46" s="6"/>
    </row>
    <row r="47" spans="1:22">
      <c r="A47" s="2"/>
      <c r="B47" s="2"/>
      <c r="C47" s="2"/>
      <c r="D47" s="6"/>
      <c r="E47" s="6"/>
    </row>
    <row r="48" spans="1:22">
      <c r="A48" s="2"/>
      <c r="B48" s="2"/>
      <c r="C48" s="2"/>
      <c r="D48" s="6"/>
      <c r="E48" s="6"/>
    </row>
    <row r="49" spans="1:5">
      <c r="A49" s="2"/>
      <c r="B49" s="2"/>
      <c r="C49" s="2"/>
      <c r="D49" s="6"/>
      <c r="E49" s="6"/>
    </row>
    <row r="50" spans="1:5">
      <c r="A50" s="2"/>
      <c r="B50" s="2"/>
      <c r="C50" s="2"/>
      <c r="D50" s="6"/>
      <c r="E50" s="6"/>
    </row>
    <row r="51" spans="1:5">
      <c r="A51" s="2"/>
      <c r="B51" s="2"/>
      <c r="C51" s="2"/>
      <c r="D51" s="6"/>
      <c r="E51" s="6"/>
    </row>
    <row r="52" spans="1:5">
      <c r="A52" s="2"/>
      <c r="B52" s="2"/>
      <c r="C52" s="2"/>
      <c r="D52" s="6"/>
      <c r="E52" s="6"/>
    </row>
    <row r="53" spans="1:5">
      <c r="A53" s="2"/>
      <c r="B53" s="2"/>
      <c r="C53" s="2"/>
      <c r="D53" s="6"/>
      <c r="E53" s="6"/>
    </row>
    <row r="54" spans="1:5">
      <c r="A54" s="2"/>
      <c r="B54" s="2"/>
      <c r="C54" s="2"/>
      <c r="D54" s="6"/>
      <c r="E54" s="6"/>
    </row>
    <row r="55" spans="1:5">
      <c r="A55" s="2"/>
      <c r="B55" s="2"/>
      <c r="C55" s="2"/>
      <c r="D55" s="6"/>
      <c r="E55" s="6"/>
    </row>
    <row r="56" spans="1:5">
      <c r="A56" s="2"/>
      <c r="B56" s="2"/>
      <c r="C56" s="2"/>
      <c r="D56" s="6"/>
      <c r="E56" s="6"/>
    </row>
    <row r="57" spans="1:5">
      <c r="A57" s="2"/>
      <c r="B57" s="2"/>
      <c r="C57" s="2"/>
      <c r="D57" s="6"/>
      <c r="E57" s="6"/>
    </row>
    <row r="58" spans="1:5">
      <c r="A58" s="2"/>
      <c r="B58" s="2"/>
      <c r="C58" s="2"/>
      <c r="D58" s="6"/>
      <c r="E58" s="6"/>
    </row>
    <row r="59" spans="1:5">
      <c r="A59" s="2"/>
      <c r="B59" s="2"/>
      <c r="C59" s="2"/>
      <c r="D59" s="6"/>
      <c r="E59" s="6"/>
    </row>
    <row r="60" spans="1:5">
      <c r="A60" s="2"/>
      <c r="B60" s="2"/>
      <c r="C60" s="2"/>
      <c r="D60" s="2"/>
      <c r="E60" s="2"/>
    </row>
    <row r="61" spans="1:5">
      <c r="A61" s="2"/>
      <c r="B61" s="2"/>
      <c r="C61" s="2"/>
      <c r="D61" s="6"/>
      <c r="E61" s="6"/>
    </row>
    <row r="62" spans="1:5">
      <c r="A62" s="2"/>
      <c r="B62" s="2"/>
      <c r="C62" s="2"/>
      <c r="D62" s="6"/>
      <c r="E62" s="6"/>
    </row>
    <row r="63" spans="1:5">
      <c r="A63" s="2"/>
      <c r="B63" s="2"/>
      <c r="C63" s="2"/>
      <c r="D63" s="6"/>
      <c r="E63" s="6"/>
    </row>
    <row r="64" spans="1:5">
      <c r="A64" s="2"/>
      <c r="B64" s="2"/>
      <c r="C64" s="2"/>
      <c r="D64" s="6"/>
      <c r="E64" s="6"/>
    </row>
    <row r="65" spans="1:5">
      <c r="A65" s="2"/>
      <c r="B65" s="2"/>
      <c r="C65" s="2"/>
      <c r="D65" s="6"/>
      <c r="E65" s="6"/>
    </row>
    <row r="66" spans="1:5">
      <c r="A66" s="2"/>
      <c r="B66" s="2"/>
      <c r="C66" s="2"/>
      <c r="D66" s="6"/>
      <c r="E66" s="6"/>
    </row>
    <row r="67" spans="1:5">
      <c r="A67" s="2"/>
      <c r="B67" s="2"/>
      <c r="C67" s="2"/>
      <c r="D67" s="6"/>
      <c r="E67" s="6"/>
    </row>
    <row r="68" spans="1:5">
      <c r="A68" s="2"/>
      <c r="B68" s="2"/>
      <c r="C68" s="2"/>
      <c r="D68" s="6"/>
      <c r="E68" s="6"/>
    </row>
    <row r="69" spans="1:5">
      <c r="A69" s="2"/>
      <c r="B69" s="2"/>
      <c r="C69" s="2"/>
      <c r="D69" s="6"/>
      <c r="E69" s="6"/>
    </row>
    <row r="70" spans="1:5">
      <c r="A70" s="2"/>
      <c r="B70" s="2"/>
      <c r="C70" s="2"/>
      <c r="D70" s="6"/>
      <c r="E70" s="6"/>
    </row>
    <row r="71" spans="1:5">
      <c r="A71" s="2"/>
      <c r="B71" s="2"/>
      <c r="C71" s="2"/>
      <c r="D71" s="6"/>
      <c r="E71" s="6"/>
    </row>
    <row r="72" spans="1:5">
      <c r="A72" s="2"/>
      <c r="B72" s="2"/>
      <c r="C72" s="2"/>
      <c r="D72" s="6"/>
      <c r="E72" s="6"/>
    </row>
    <row r="73" spans="1:5">
      <c r="A73" s="2"/>
      <c r="B73" s="2"/>
      <c r="C73" s="2"/>
      <c r="D73" s="6"/>
      <c r="E73" s="6"/>
    </row>
    <row r="74" spans="1:5">
      <c r="A74" s="2"/>
      <c r="B74" s="2"/>
      <c r="C74" s="2"/>
      <c r="D74" s="6"/>
      <c r="E74" s="6"/>
    </row>
    <row r="75" spans="1:5">
      <c r="A75" s="2"/>
      <c r="B75" s="2"/>
      <c r="C75" s="2"/>
      <c r="D75" s="6"/>
      <c r="E75" s="6"/>
    </row>
    <row r="76" spans="1:5">
      <c r="A76" s="2"/>
      <c r="B76" s="2"/>
      <c r="C76" s="2"/>
      <c r="D76" s="6"/>
      <c r="E76" s="6"/>
    </row>
    <row r="77" spans="1:5">
      <c r="A77" s="2"/>
      <c r="B77" s="2"/>
      <c r="C77" s="2"/>
      <c r="D77" s="6"/>
      <c r="E77" s="6"/>
    </row>
    <row r="78" spans="1:5">
      <c r="A78" s="2"/>
      <c r="B78" s="2"/>
      <c r="C78" s="2"/>
      <c r="D78" s="6"/>
      <c r="E78" s="6"/>
    </row>
    <row r="79" spans="1:5">
      <c r="A79" s="2"/>
      <c r="B79" s="2"/>
      <c r="C79" s="2"/>
      <c r="D79" s="6"/>
      <c r="E79" s="6"/>
    </row>
    <row r="80" spans="1:5">
      <c r="A80" s="2"/>
      <c r="B80" s="2"/>
      <c r="C80" s="2"/>
      <c r="D80" s="6"/>
      <c r="E80" s="6"/>
    </row>
    <row r="81" spans="1:5">
      <c r="A81" s="2"/>
      <c r="B81" s="2"/>
      <c r="C81" s="2"/>
      <c r="D81" s="6"/>
      <c r="E81" s="6"/>
    </row>
    <row r="82" spans="1:5">
      <c r="A82" s="2"/>
      <c r="B82" s="2"/>
      <c r="C82" s="2"/>
      <c r="D82" s="6"/>
      <c r="E82" s="6"/>
    </row>
    <row r="83" spans="1:5">
      <c r="A83" s="2"/>
      <c r="B83" s="2"/>
      <c r="C83" s="2"/>
      <c r="D83" s="6"/>
      <c r="E83" s="6"/>
    </row>
    <row r="84" spans="1:5">
      <c r="A84" s="2"/>
      <c r="B84" s="2"/>
      <c r="C84" s="2"/>
      <c r="D84" s="6"/>
      <c r="E84" s="6"/>
    </row>
    <row r="85" spans="1:5">
      <c r="A85" s="2"/>
      <c r="B85" s="2"/>
      <c r="C85" s="2"/>
      <c r="D85" s="6"/>
      <c r="E85" s="6"/>
    </row>
    <row r="86" spans="1:5">
      <c r="A86" s="2"/>
      <c r="B86" s="2"/>
      <c r="C86" s="2"/>
      <c r="D86" s="6"/>
      <c r="E86" s="6"/>
    </row>
    <row r="87" spans="1:5">
      <c r="A87" s="2"/>
      <c r="B87" s="2"/>
      <c r="C87" s="2"/>
      <c r="D87" s="6"/>
      <c r="E87" s="6"/>
    </row>
    <row r="88" spans="1:5">
      <c r="A88" s="2"/>
      <c r="B88" s="2"/>
      <c r="C88" s="2"/>
      <c r="D88" s="6"/>
      <c r="E88" s="6"/>
    </row>
    <row r="89" spans="1:5">
      <c r="A89" s="2"/>
      <c r="B89" s="2"/>
      <c r="C89" s="2"/>
      <c r="D89" s="6"/>
      <c r="E89" s="6"/>
    </row>
    <row r="90" spans="1:5">
      <c r="A90" s="2"/>
      <c r="B90" s="2"/>
      <c r="C90" s="2"/>
      <c r="D90" s="6"/>
      <c r="E90" s="6"/>
    </row>
    <row r="91" spans="1:5">
      <c r="A91" s="2"/>
      <c r="B91" s="2"/>
      <c r="C91" s="2"/>
      <c r="D91" s="6"/>
      <c r="E91" s="6"/>
    </row>
    <row r="92" spans="1:5">
      <c r="A92" s="2"/>
      <c r="B92" s="2"/>
      <c r="C92" s="2"/>
      <c r="D92" s="6"/>
      <c r="E92" s="6"/>
    </row>
    <row r="93" spans="1:5">
      <c r="A93" s="2"/>
      <c r="B93" s="2"/>
      <c r="C93" s="2"/>
      <c r="D93" s="6"/>
      <c r="E93" s="6"/>
    </row>
    <row r="94" spans="1:5">
      <c r="A94" s="2"/>
      <c r="B94" s="2"/>
      <c r="C94" s="2"/>
      <c r="D94" s="6"/>
      <c r="E94" s="6"/>
    </row>
    <row r="95" spans="1:5">
      <c r="A95" s="2"/>
      <c r="B95" s="2"/>
      <c r="C95" s="2"/>
      <c r="D95" s="6"/>
      <c r="E95" s="6"/>
    </row>
    <row r="96" spans="1:5">
      <c r="A96" s="2"/>
      <c r="B96" s="2"/>
      <c r="C96" s="2"/>
      <c r="D96" s="6"/>
      <c r="E96" s="6"/>
    </row>
    <row r="97" spans="1:5">
      <c r="A97" s="2"/>
      <c r="B97" s="2"/>
      <c r="C97" s="2"/>
      <c r="D97" s="6"/>
      <c r="E97" s="6"/>
    </row>
    <row r="98" spans="1:5">
      <c r="A98" s="2"/>
      <c r="B98" s="2"/>
      <c r="C98" s="2"/>
      <c r="D98" s="2"/>
      <c r="E98" s="2"/>
    </row>
    <row r="99" spans="1:5">
      <c r="A99" s="2"/>
      <c r="B99" s="2"/>
      <c r="C99" s="2"/>
      <c r="D99" s="6"/>
      <c r="E99" s="6"/>
    </row>
    <row r="100" spans="1:5">
      <c r="A100" s="2"/>
      <c r="B100" s="2"/>
      <c r="C100" s="2"/>
      <c r="D100" s="6"/>
      <c r="E100" s="6"/>
    </row>
    <row r="101" spans="1:5">
      <c r="A101" s="2"/>
      <c r="B101" s="2"/>
      <c r="C101" s="2"/>
      <c r="D101" s="6"/>
      <c r="E101" s="6"/>
    </row>
    <row r="102" spans="1:5">
      <c r="A102" s="2"/>
      <c r="B102" s="2"/>
      <c r="C102" s="2"/>
      <c r="D102" s="6"/>
      <c r="E102" s="6"/>
    </row>
    <row r="103" spans="1:5">
      <c r="A103" s="2"/>
      <c r="B103" s="2"/>
      <c r="C103" s="2"/>
      <c r="D103" s="6"/>
      <c r="E103" s="6"/>
    </row>
    <row r="104" spans="1:5">
      <c r="A104" s="2"/>
      <c r="B104" s="2"/>
      <c r="C104" s="2"/>
      <c r="D104" s="6"/>
      <c r="E104" s="6"/>
    </row>
    <row r="105" spans="1:5">
      <c r="A105" s="2"/>
      <c r="B105" s="2"/>
      <c r="C105" s="2"/>
      <c r="D105" s="6"/>
      <c r="E105" s="6"/>
    </row>
    <row r="106" spans="1:5">
      <c r="A106" s="2"/>
      <c r="B106" s="2"/>
      <c r="C106" s="2"/>
      <c r="D106" s="6"/>
      <c r="E106" s="6"/>
    </row>
    <row r="107" spans="1:5">
      <c r="A107" s="2"/>
      <c r="B107" s="2"/>
      <c r="C107" s="2"/>
      <c r="D107" s="6"/>
      <c r="E107" s="6"/>
    </row>
    <row r="108" spans="1:5">
      <c r="A108" s="2"/>
      <c r="B108" s="2"/>
      <c r="C108" s="2"/>
      <c r="D108" s="6"/>
      <c r="E108" s="6"/>
    </row>
    <row r="109" spans="1:5">
      <c r="A109" s="2"/>
      <c r="B109" s="2"/>
      <c r="C109" s="2"/>
      <c r="D109" s="6"/>
      <c r="E109" s="6"/>
    </row>
    <row r="110" spans="1:5">
      <c r="A110" s="2"/>
      <c r="B110" s="2"/>
      <c r="C110" s="2"/>
      <c r="D110" s="6"/>
      <c r="E110" s="6"/>
    </row>
    <row r="111" spans="1:5">
      <c r="A111" s="2"/>
      <c r="B111" s="2"/>
      <c r="C111" s="2"/>
      <c r="D111" s="6"/>
      <c r="E111" s="6"/>
    </row>
    <row r="112" spans="1:5">
      <c r="A112" s="2"/>
      <c r="B112" s="2"/>
      <c r="C112" s="2"/>
      <c r="D112" s="6"/>
      <c r="E112" s="6"/>
    </row>
    <row r="113" spans="1:5">
      <c r="A113" s="2"/>
      <c r="B113" s="2"/>
      <c r="C113" s="2"/>
      <c r="D113" s="6"/>
      <c r="E113" s="6"/>
    </row>
    <row r="114" spans="1:5">
      <c r="A114" s="2"/>
      <c r="B114" s="2"/>
      <c r="C114" s="2"/>
      <c r="D114" s="6"/>
      <c r="E114" s="6"/>
    </row>
    <row r="115" spans="1:5">
      <c r="A115" s="2"/>
      <c r="B115" s="2"/>
      <c r="C115" s="2"/>
      <c r="D115" s="6"/>
      <c r="E115" s="6"/>
    </row>
    <row r="116" spans="1:5">
      <c r="A116" s="2"/>
      <c r="B116" s="2"/>
      <c r="C116" s="2"/>
      <c r="D116" s="6"/>
      <c r="E116" s="6"/>
    </row>
    <row r="117" spans="1:5">
      <c r="A117" s="2"/>
      <c r="B117" s="2"/>
      <c r="C117" s="2"/>
      <c r="D117" s="6"/>
      <c r="E117" s="6"/>
    </row>
    <row r="118" spans="1:5">
      <c r="A118" s="2"/>
      <c r="B118" s="2"/>
      <c r="C118" s="2"/>
      <c r="D118" s="6"/>
      <c r="E118" s="6"/>
    </row>
    <row r="119" spans="1:5">
      <c r="A119" s="2"/>
      <c r="B119" s="2"/>
      <c r="C119" s="2"/>
      <c r="D119" s="6"/>
      <c r="E119" s="6"/>
    </row>
    <row r="120" spans="1:5">
      <c r="A120" s="2"/>
      <c r="B120" s="2"/>
      <c r="C120" s="2"/>
      <c r="D120" s="6"/>
      <c r="E120" s="6"/>
    </row>
    <row r="121" spans="1:5">
      <c r="A121" s="2"/>
      <c r="B121" s="2"/>
      <c r="C121" s="2"/>
      <c r="D121" s="6"/>
      <c r="E121" s="6"/>
    </row>
    <row r="122" spans="1:5">
      <c r="A122" s="2"/>
      <c r="B122" s="2"/>
      <c r="C122" s="2"/>
      <c r="D122" s="6"/>
      <c r="E122" s="6"/>
    </row>
    <row r="123" spans="1:5">
      <c r="A123" s="2"/>
      <c r="B123" s="2"/>
      <c r="C123" s="2"/>
      <c r="D123" s="6"/>
      <c r="E123" s="6"/>
    </row>
    <row r="124" spans="1:5">
      <c r="A124" s="2"/>
      <c r="B124" s="2"/>
      <c r="C124" s="2"/>
      <c r="D124" s="6"/>
      <c r="E124" s="6"/>
    </row>
    <row r="125" spans="1:5">
      <c r="A125" s="2"/>
      <c r="B125" s="2"/>
      <c r="C125" s="2"/>
      <c r="D125" s="6"/>
      <c r="E125" s="6"/>
    </row>
    <row r="126" spans="1:5">
      <c r="A126" s="2"/>
      <c r="B126" s="2"/>
      <c r="C126" s="2"/>
      <c r="D126" s="6"/>
      <c r="E126" s="6"/>
    </row>
    <row r="127" spans="1:5">
      <c r="A127" s="2"/>
      <c r="B127" s="2"/>
      <c r="C127" s="2"/>
      <c r="D127" s="6"/>
      <c r="E127" s="6"/>
    </row>
    <row r="128" spans="1:5">
      <c r="A128" s="2"/>
      <c r="B128" s="2"/>
      <c r="C128" s="2"/>
      <c r="D128" s="6"/>
      <c r="E128" s="6"/>
    </row>
    <row r="129" spans="1:5">
      <c r="A129" s="2"/>
      <c r="B129" s="2"/>
      <c r="C129" s="2"/>
      <c r="D129" s="6"/>
      <c r="E129" s="6"/>
    </row>
    <row r="130" spans="1:5">
      <c r="A130" s="2"/>
      <c r="B130" s="2"/>
      <c r="C130" s="2"/>
      <c r="D130" s="6"/>
      <c r="E130" s="6"/>
    </row>
    <row r="131" spans="1:5">
      <c r="A131" s="2"/>
      <c r="B131" s="2"/>
      <c r="C131" s="2"/>
      <c r="D131" s="6"/>
      <c r="E131" s="6"/>
    </row>
    <row r="132" spans="1:5">
      <c r="A132" s="2"/>
      <c r="B132" s="2"/>
      <c r="C132" s="2"/>
      <c r="D132" s="6"/>
      <c r="E132" s="6"/>
    </row>
    <row r="133" spans="1:5">
      <c r="A133" s="2"/>
      <c r="B133" s="2"/>
      <c r="C133" s="2"/>
      <c r="D133" s="6"/>
      <c r="E133" s="6"/>
    </row>
    <row r="134" spans="1:5">
      <c r="A134" s="2"/>
      <c r="B134" s="2"/>
      <c r="C134" s="2"/>
      <c r="D134" s="6"/>
      <c r="E134" s="6"/>
    </row>
    <row r="135" spans="1:5">
      <c r="A135" s="2"/>
      <c r="B135" s="2"/>
      <c r="C135" s="2"/>
      <c r="D135" s="6"/>
      <c r="E135" s="6"/>
    </row>
    <row r="136" spans="1:5">
      <c r="A136" s="2"/>
      <c r="B136" s="6"/>
      <c r="C136" s="6"/>
      <c r="D136" s="6"/>
      <c r="E136" s="6"/>
    </row>
    <row r="137" spans="1:5">
      <c r="A137" s="2"/>
      <c r="B137" s="6"/>
      <c r="C137" s="6"/>
      <c r="D137" s="6"/>
      <c r="E137" s="6"/>
    </row>
    <row r="138" spans="1:5">
      <c r="A138" s="2"/>
      <c r="B138" s="2"/>
      <c r="C138" s="2"/>
      <c r="D138" s="6"/>
      <c r="E138" s="6"/>
    </row>
    <row r="139" spans="1:5">
      <c r="A139" s="2"/>
      <c r="B139" s="2"/>
      <c r="C139" s="2"/>
      <c r="D139" s="6"/>
      <c r="E139" s="6"/>
    </row>
    <row r="140" spans="1:5">
      <c r="A140" s="2"/>
      <c r="B140" s="2"/>
      <c r="C140" s="2"/>
      <c r="D140" s="6"/>
      <c r="E140" s="6"/>
    </row>
    <row r="141" spans="1:5">
      <c r="A141" s="2"/>
      <c r="B141" s="2"/>
      <c r="C141" s="2"/>
      <c r="D141" s="6"/>
      <c r="E141" s="6"/>
    </row>
    <row r="142" spans="1:5">
      <c r="A142" s="2"/>
      <c r="B142" s="2"/>
      <c r="C142" s="2"/>
      <c r="D142" s="6"/>
      <c r="E142" s="6"/>
    </row>
    <row r="143" spans="1:5">
      <c r="A143" s="2"/>
      <c r="B143" s="2"/>
      <c r="C143" s="2"/>
      <c r="D143" s="6"/>
      <c r="E143" s="6"/>
    </row>
    <row r="144" spans="1:5">
      <c r="A144" s="2"/>
      <c r="B144" s="2"/>
      <c r="C144" s="2"/>
      <c r="D144" s="6"/>
      <c r="E144" s="6"/>
    </row>
    <row r="145" spans="1:5">
      <c r="A145" s="2"/>
      <c r="B145" s="2"/>
      <c r="C145" s="2"/>
      <c r="D145" s="6"/>
      <c r="E145" s="6"/>
    </row>
    <row r="146" spans="1:5">
      <c r="A146" s="2"/>
      <c r="B146" s="2"/>
      <c r="C146" s="2"/>
      <c r="D146" s="6"/>
      <c r="E146" s="6"/>
    </row>
    <row r="147" spans="1:5">
      <c r="A147" s="2"/>
      <c r="B147" s="2"/>
      <c r="C147" s="2"/>
      <c r="D147" s="6"/>
      <c r="E147" s="6"/>
    </row>
    <row r="148" spans="1:5">
      <c r="A148" s="2"/>
      <c r="B148" s="2"/>
      <c r="C148" s="2"/>
      <c r="D148" s="6"/>
      <c r="E148" s="6"/>
    </row>
    <row r="149" spans="1:5">
      <c r="A149" s="2"/>
      <c r="B149" s="2"/>
      <c r="C149" s="2"/>
      <c r="D149" s="6"/>
      <c r="E149" s="6"/>
    </row>
    <row r="150" spans="1:5">
      <c r="A150" s="2"/>
      <c r="B150" s="2"/>
      <c r="C150" s="2"/>
      <c r="D150" s="6"/>
      <c r="E150" s="6"/>
    </row>
    <row r="151" spans="1:5">
      <c r="A151" s="2"/>
      <c r="B151" s="2"/>
      <c r="C151" s="2"/>
      <c r="D151" s="6"/>
      <c r="E151" s="6"/>
    </row>
    <row r="152" spans="1:5">
      <c r="A152" s="2"/>
      <c r="B152" s="2"/>
      <c r="C152" s="2"/>
      <c r="D152" s="6"/>
      <c r="E152" s="6"/>
    </row>
    <row r="153" spans="1:5">
      <c r="A153" s="2"/>
      <c r="B153" s="2"/>
      <c r="C153" s="2"/>
      <c r="D153" s="6"/>
      <c r="E153" s="6"/>
    </row>
    <row r="154" spans="1:5">
      <c r="A154" s="2"/>
      <c r="B154" s="2"/>
      <c r="C154" s="2"/>
      <c r="D154" s="6"/>
      <c r="E154" s="6"/>
    </row>
    <row r="155" spans="1:5">
      <c r="A155" s="2"/>
      <c r="B155" s="2"/>
      <c r="C155" s="2"/>
      <c r="D155" s="6"/>
      <c r="E155" s="6"/>
    </row>
    <row r="156" spans="1:5">
      <c r="A156" s="2"/>
      <c r="B156" s="2"/>
      <c r="C156" s="2"/>
      <c r="D156" s="6"/>
      <c r="E156" s="6"/>
    </row>
    <row r="157" spans="1:5">
      <c r="A157" s="2"/>
      <c r="B157" s="2"/>
      <c r="C157" s="2"/>
      <c r="D157" s="6"/>
      <c r="E157" s="6"/>
    </row>
    <row r="158" spans="1:5">
      <c r="A158" s="2"/>
      <c r="B158" s="2"/>
      <c r="C158" s="2"/>
      <c r="D158" s="6"/>
      <c r="E158" s="6"/>
    </row>
    <row r="159" spans="1:5">
      <c r="A159" s="2"/>
      <c r="B159" s="2"/>
      <c r="C159" s="2"/>
      <c r="D159" s="6"/>
      <c r="E159" s="6"/>
    </row>
    <row r="160" spans="1:5">
      <c r="A160" s="2"/>
      <c r="B160" s="2"/>
      <c r="C160" s="2"/>
      <c r="D160" s="6"/>
      <c r="E160" s="6"/>
    </row>
    <row r="161" spans="1:5">
      <c r="A161" s="2"/>
      <c r="B161" s="2"/>
      <c r="C161" s="2"/>
      <c r="D161" s="6"/>
      <c r="E161" s="6"/>
    </row>
    <row r="162" spans="1:5">
      <c r="A162" s="2"/>
      <c r="B162" s="2"/>
      <c r="C162" s="2"/>
      <c r="D162" s="6"/>
      <c r="E162" s="6"/>
    </row>
    <row r="163" spans="1:5">
      <c r="A163" s="2"/>
      <c r="B163" s="2"/>
      <c r="C163" s="2"/>
      <c r="D163" s="6"/>
      <c r="E163" s="6"/>
    </row>
    <row r="164" spans="1:5">
      <c r="A164" s="2"/>
      <c r="B164" s="2"/>
      <c r="C164" s="2"/>
      <c r="D164" s="6"/>
      <c r="E164" s="6"/>
    </row>
    <row r="165" spans="1:5">
      <c r="A165" s="2"/>
      <c r="B165" s="2"/>
      <c r="C165" s="2"/>
      <c r="D165" s="6"/>
      <c r="E165" s="6"/>
    </row>
    <row r="166" spans="1:5">
      <c r="A166" s="2"/>
      <c r="B166" s="2"/>
      <c r="C166" s="2"/>
      <c r="D166" s="6"/>
      <c r="E166" s="6"/>
    </row>
    <row r="167" spans="1:5">
      <c r="A167" s="2"/>
      <c r="B167" s="2"/>
      <c r="C167" s="2"/>
      <c r="D167" s="6"/>
      <c r="E167" s="6"/>
    </row>
    <row r="168" spans="1:5">
      <c r="A168" s="2"/>
      <c r="B168" s="2"/>
      <c r="C168" s="2"/>
      <c r="D168" s="6"/>
      <c r="E168" s="6"/>
    </row>
    <row r="169" spans="1:5">
      <c r="A169" s="2"/>
      <c r="B169" s="2"/>
      <c r="C169" s="2"/>
      <c r="D169" s="6"/>
      <c r="E169" s="6"/>
    </row>
    <row r="170" spans="1:5">
      <c r="A170" s="2"/>
      <c r="B170" s="2"/>
      <c r="C170" s="2"/>
      <c r="D170" s="6"/>
      <c r="E170" s="6"/>
    </row>
    <row r="171" spans="1:5">
      <c r="A171" s="2"/>
      <c r="B171" s="2"/>
      <c r="C171" s="2"/>
      <c r="D171" s="6"/>
      <c r="E171" s="6"/>
    </row>
    <row r="172" spans="1:5">
      <c r="A172" s="2"/>
      <c r="B172" s="2"/>
      <c r="C172" s="2"/>
      <c r="D172" s="6"/>
      <c r="E172" s="6"/>
    </row>
    <row r="173" spans="1:5">
      <c r="A173" s="2"/>
      <c r="B173" s="2"/>
      <c r="C173" s="2"/>
      <c r="D173" s="6"/>
      <c r="E173" s="6"/>
    </row>
    <row r="174" spans="1:5">
      <c r="A174" s="2"/>
      <c r="B174" s="2"/>
      <c r="C174" s="2"/>
      <c r="D174" s="6"/>
      <c r="E174" s="6"/>
    </row>
    <row r="175" spans="1:5">
      <c r="A175" s="2"/>
      <c r="B175" s="2"/>
      <c r="C175" s="2"/>
      <c r="D175" s="6"/>
      <c r="E175" s="6"/>
    </row>
    <row r="176" spans="1:5">
      <c r="A176" s="2"/>
      <c r="B176" s="2"/>
      <c r="C176" s="2"/>
      <c r="D176" s="6"/>
      <c r="E176" s="6"/>
    </row>
    <row r="177" spans="1:5">
      <c r="A177" s="2"/>
      <c r="B177" s="2"/>
      <c r="C177" s="2"/>
      <c r="D177" s="6"/>
      <c r="E177" s="6"/>
    </row>
    <row r="178" spans="1:5">
      <c r="A178" s="2"/>
      <c r="B178" s="2"/>
      <c r="C178" s="2"/>
      <c r="D178" s="6"/>
      <c r="E178" s="6"/>
    </row>
    <row r="179" spans="1:5">
      <c r="A179" s="2"/>
      <c r="B179" s="2"/>
      <c r="C179" s="2"/>
      <c r="D179" s="6"/>
      <c r="E179" s="6"/>
    </row>
    <row r="180" spans="1:5">
      <c r="A180" s="2"/>
      <c r="B180" s="2"/>
      <c r="C180" s="2"/>
      <c r="D180" s="2"/>
      <c r="E180" s="2"/>
    </row>
  </sheetData>
  <mergeCells count="38">
    <mergeCell ref="S22:S25"/>
    <mergeCell ref="U22:U25"/>
    <mergeCell ref="D22:D25"/>
    <mergeCell ref="E22:E25"/>
    <mergeCell ref="G22:G25"/>
    <mergeCell ref="J22:J25"/>
    <mergeCell ref="K22:K25"/>
    <mergeCell ref="P22:P25"/>
    <mergeCell ref="S11:S16"/>
    <mergeCell ref="U11:U16"/>
    <mergeCell ref="D18:D21"/>
    <mergeCell ref="E18:E21"/>
    <mergeCell ref="G18:G21"/>
    <mergeCell ref="J18:J21"/>
    <mergeCell ref="K18:K21"/>
    <mergeCell ref="P18:P21"/>
    <mergeCell ref="S18:S21"/>
    <mergeCell ref="U18:U21"/>
    <mergeCell ref="D11:D16"/>
    <mergeCell ref="E11:E16"/>
    <mergeCell ref="G11:G16"/>
    <mergeCell ref="J11:J16"/>
    <mergeCell ref="K11:K16"/>
    <mergeCell ref="P11:P16"/>
    <mergeCell ref="V7:V9"/>
    <mergeCell ref="C8:E8"/>
    <mergeCell ref="F8:G8"/>
    <mergeCell ref="H8:J8"/>
    <mergeCell ref="L8:P8"/>
    <mergeCell ref="Q8:S8"/>
    <mergeCell ref="T8:U8"/>
    <mergeCell ref="A1:U1"/>
    <mergeCell ref="E4:F4"/>
    <mergeCell ref="G4:J4"/>
    <mergeCell ref="A7:A9"/>
    <mergeCell ref="B7:B9"/>
    <mergeCell ref="C7:G7"/>
    <mergeCell ref="H7:U7"/>
  </mergeCells>
  <conditionalFormatting sqref="H11:H25">
    <cfRule type="cellIs" dxfId="5" priority="6" operator="greaterThan">
      <formula>$C11</formula>
    </cfRule>
  </conditionalFormatting>
  <conditionalFormatting sqref="P11:P25">
    <cfRule type="cellIs" dxfId="4" priority="4" operator="greaterThan">
      <formula>(($K11)+(15%*$K11))</formula>
    </cfRule>
    <cfRule type="cellIs" dxfId="3" priority="5" operator="greaterThan">
      <formula>(($K11)+(8%*$K11))</formula>
    </cfRule>
  </conditionalFormatting>
  <conditionalFormatting sqref="H26:H34">
    <cfRule type="cellIs" dxfId="2" priority="3" operator="greaterThan">
      <formula>$C26</formula>
    </cfRule>
  </conditionalFormatting>
  <conditionalFormatting sqref="P26:P34">
    <cfRule type="cellIs" dxfId="1" priority="1" operator="greaterThan">
      <formula>(($K26)+(15%*$K26))</formula>
    </cfRule>
    <cfRule type="cellIs" dxfId="0" priority="2" operator="greaterThan">
      <formula>(($K26)+(8%*$K26))</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Health Facility Details</vt:lpstr>
      <vt:lpstr>HR details</vt:lpstr>
      <vt:lpstr>Programme Specific Details</vt:lpstr>
      <vt:lpstr>NRHM HRH Proposal </vt:lpstr>
      <vt:lpstr>NUHM HRH Proposal</vt:lpstr>
      <vt:lpstr>'HR details'!Print_Titles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Manjari Singh</dc:creator>
  <cp:lastModifiedBy>Welcome</cp:lastModifiedBy>
  <cp:lastPrinted>2021-01-01T06:52:51Z</cp:lastPrinted>
  <dcterms:created xsi:type="dcterms:W3CDTF">2020-11-10T11:46:32Z</dcterms:created>
  <dcterms:modified xsi:type="dcterms:W3CDTF">2021-01-01T06:52:57Z</dcterms:modified>
</cp:coreProperties>
</file>