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20" windowWidth="20730" windowHeight="11160" activeTab="4"/>
  </bookViews>
  <sheets>
    <sheet name="Data for QA and KK" sheetId="1" r:id="rId1"/>
    <sheet name="QA" sheetId="2" r:id="rId2"/>
    <sheet name="Kayakalp" sheetId="3" r:id="rId3"/>
    <sheet name="SSS" sheetId="6" r:id="rId4"/>
    <sheet name="NUHM Non-Metro" sheetId="4" r:id="rId5"/>
    <sheet name="NUHM Metro" sheetId="5" r:id="rId6"/>
    <sheet name="HR" sheetId="7" state="hidden" r:id="rId7"/>
  </sheets>
  <definedNames>
    <definedName name="_xlnm.Print_Area" localSheetId="2">Kayakalp!$A$1:$H$53</definedName>
    <definedName name="_xlnm.Print_Area" localSheetId="1">QA!$A$1:$G$65</definedName>
    <definedName name="_xlnm.Print_Titles" localSheetId="1">QA!$1:$2</definedName>
  </definedNames>
  <calcPr calcId="124519"/>
</workbook>
</file>

<file path=xl/calcChain.xml><?xml version="1.0" encoding="utf-8"?>
<calcChain xmlns="http://schemas.openxmlformats.org/spreadsheetml/2006/main">
  <c r="E31" i="4"/>
  <c r="E17"/>
  <c r="E76" i="2"/>
  <c r="E75"/>
  <c r="D74"/>
  <c r="E74" s="1"/>
  <c r="D73"/>
  <c r="E73" s="1"/>
  <c r="F72"/>
  <c r="E71"/>
  <c r="E70"/>
  <c r="E69"/>
  <c r="E68"/>
  <c r="F67"/>
  <c r="F8" i="7"/>
  <c r="J11" i="2"/>
  <c r="E42" i="3"/>
  <c r="E41"/>
  <c r="D40"/>
  <c r="E40" s="1"/>
  <c r="E39"/>
  <c r="E38"/>
  <c r="E37"/>
  <c r="E36"/>
  <c r="E35"/>
  <c r="E34"/>
  <c r="F34" s="1"/>
  <c r="E33"/>
  <c r="F33" s="1"/>
  <c r="F30"/>
  <c r="E30"/>
  <c r="N37"/>
  <c r="N31"/>
  <c r="N32"/>
  <c r="N33"/>
  <c r="N34"/>
  <c r="N35"/>
  <c r="N36"/>
  <c r="N30"/>
  <c r="J12" i="2" l="1"/>
  <c r="J13" s="1"/>
  <c r="C18"/>
  <c r="E5" i="7"/>
  <c r="K20" i="2"/>
  <c r="C19"/>
  <c r="E6" i="7"/>
  <c r="E11"/>
  <c r="E12"/>
  <c r="D10"/>
  <c r="E10" s="1"/>
  <c r="D9"/>
  <c r="E9" s="1"/>
  <c r="E7"/>
  <c r="E4"/>
  <c r="F3"/>
  <c r="E42" i="2"/>
  <c r="F35"/>
  <c r="F24"/>
  <c r="F4" l="1"/>
  <c r="E34" l="1"/>
  <c r="E20"/>
  <c r="L19"/>
  <c r="L18"/>
  <c r="J17"/>
  <c r="L17" s="1"/>
  <c r="J16"/>
  <c r="L16" s="1"/>
  <c r="J15"/>
  <c r="L15" s="1"/>
  <c r="O12" i="3"/>
  <c r="L12" s="1"/>
  <c r="O13"/>
  <c r="L13" s="1"/>
  <c r="O17"/>
  <c r="L17" s="1"/>
  <c r="O18"/>
  <c r="L18" s="1"/>
  <c r="O19"/>
  <c r="L19" s="1"/>
  <c r="O11"/>
  <c r="L11" s="1"/>
  <c r="N16"/>
  <c r="O16" s="1"/>
  <c r="L16" s="1"/>
  <c r="N15"/>
  <c r="O15" s="1"/>
  <c r="L15" s="1"/>
  <c r="N14"/>
  <c r="O14" s="1"/>
  <c r="L14" s="1"/>
  <c r="E19" i="2"/>
  <c r="E18"/>
  <c r="E40"/>
  <c r="E29"/>
  <c r="D23"/>
  <c r="C23"/>
  <c r="C17"/>
  <c r="E17" s="1"/>
  <c r="F29" i="3" l="1"/>
  <c r="F4" s="1"/>
  <c r="L20" i="2"/>
  <c r="J20"/>
  <c r="L20" i="3"/>
  <c r="O20"/>
  <c r="E37" i="2"/>
  <c r="E36"/>
  <c r="E27" l="1"/>
  <c r="E26"/>
  <c r="F21"/>
  <c r="E23"/>
  <c r="E22"/>
  <c r="F20"/>
  <c r="F14" s="1"/>
  <c r="F3" s="1"/>
  <c r="E9" i="1" l="1"/>
</calcChain>
</file>

<file path=xl/sharedStrings.xml><?xml version="1.0" encoding="utf-8"?>
<sst xmlns="http://schemas.openxmlformats.org/spreadsheetml/2006/main" count="659" uniqueCount="428">
  <si>
    <t>Name of The State</t>
  </si>
  <si>
    <t>Number of Total Districts</t>
  </si>
  <si>
    <t>Total Number</t>
  </si>
  <si>
    <t>District Hospitals</t>
  </si>
  <si>
    <t>CHCs</t>
  </si>
  <si>
    <t>PHCs</t>
  </si>
  <si>
    <t>SDHs</t>
  </si>
  <si>
    <t>UPHCs</t>
  </si>
  <si>
    <t>UCHCs</t>
  </si>
  <si>
    <t>Budget Head</t>
  </si>
  <si>
    <t xml:space="preserve">Unit Cost
(Rs. Lakhs)  </t>
  </si>
  <si>
    <t>Quantity / 
Target</t>
  </si>
  <si>
    <t>Budget
 (Rs. Lakhs)</t>
  </si>
  <si>
    <t>Required Budget (Rs. In Lakh)</t>
  </si>
  <si>
    <t>Justification</t>
  </si>
  <si>
    <t>Establishment cost of Quality Unit at state level (First Year only)</t>
  </si>
  <si>
    <t>2 Computer, 2 Laptop with 1 Printer, 1 Scanner, 1 Fax &amp; 1 Photocopier (First Year only)</t>
  </si>
  <si>
    <t>Air Conditioner ( First Year Only)</t>
  </si>
  <si>
    <t>Contingency &amp; Misc.</t>
  </si>
  <si>
    <t>Establishment cost of Quality units at districts (First Year Only)</t>
  </si>
  <si>
    <t xml:space="preserve">Quality assurance Training </t>
  </si>
  <si>
    <t>Any others</t>
  </si>
  <si>
    <t>Facility Level training on Swachh Bharat Abhiyan for DHs</t>
  </si>
  <si>
    <t>Facility Level training on Swachh Bharat Abhiyan for SDHs/CHCs</t>
  </si>
  <si>
    <t>Awareness Training Kayakalp</t>
  </si>
  <si>
    <t>Master Training on ''Swachh Bharat Abhiyan''</t>
  </si>
  <si>
    <t xml:space="preserve">External Assessor Training under Kayakalp </t>
  </si>
  <si>
    <t>Any Other Training</t>
  </si>
  <si>
    <t>Training</t>
  </si>
  <si>
    <t>Name of the Training</t>
  </si>
  <si>
    <t>Name of Consultant</t>
  </si>
  <si>
    <t>Designation</t>
  </si>
  <si>
    <t>Date of Joining</t>
  </si>
  <si>
    <t>Human Resource Under NQAS and Kayakalp (State and Districts Position)</t>
  </si>
  <si>
    <t>Justifications</t>
  </si>
  <si>
    <t>Remarks</t>
  </si>
  <si>
    <t>Facility level Training on ''Swachh Bharat Abhiyan'' for District Hospitals</t>
  </si>
  <si>
    <t>Facility level Training on ''Swachh Bharat Abhiyan'' for SDHs and CHCs</t>
  </si>
  <si>
    <t>Facility level Training on ''Swachh Bharat Abhiyan'' for PHCs</t>
  </si>
  <si>
    <t>Internal Assessment of DHs</t>
  </si>
  <si>
    <t>Internal Assessment of SDHs/CHCs</t>
  </si>
  <si>
    <t>Internal Assessment of PHCs</t>
  </si>
  <si>
    <t>Peer Assessment of DHs</t>
  </si>
  <si>
    <t>Peer Assessment of CHCs</t>
  </si>
  <si>
    <t>Peer Assessment of PHCs</t>
  </si>
  <si>
    <t>External Assessment of DHs</t>
  </si>
  <si>
    <t>External Assessment of SDHs/CHCs</t>
  </si>
  <si>
    <t>External Assessment of PHCs</t>
  </si>
  <si>
    <t>Kayakalp Awards</t>
  </si>
  <si>
    <t>Award money for best District Hospital (Large State &gt;10 Districts)</t>
  </si>
  <si>
    <t>Runner-up district hospital (Large State with 26 to 50 District Hospitals)</t>
  </si>
  <si>
    <t>IInd Runner-up district hospital (Large State with &gt;50 District Hospitals)</t>
  </si>
  <si>
    <t xml:space="preserve">Award money for best SDH/CHC </t>
  </si>
  <si>
    <t>Award for Best PHC for each districts</t>
  </si>
  <si>
    <t>Commendation award DHs</t>
  </si>
  <si>
    <t>Commendation award SDHs/CHCs</t>
  </si>
  <si>
    <t>Commendation award PHCs</t>
  </si>
  <si>
    <t>Support for Implementation of Kayakalp (For Traversing gaps)</t>
  </si>
  <si>
    <t>Contingencies</t>
  </si>
  <si>
    <t>Contingency for Large State</t>
  </si>
  <si>
    <t>Contingency for Small State</t>
  </si>
  <si>
    <t>Swachh Swasth sarvatra</t>
  </si>
  <si>
    <t>Cost of State Certification (DH/SDH)</t>
  </si>
  <si>
    <t xml:space="preserve">NQAS Incentives for DH/SDH nationally certified </t>
  </si>
  <si>
    <t>U13.1.4</t>
  </si>
  <si>
    <t>9.5.25.3</t>
  </si>
  <si>
    <t>Any Other activities( Three Bucket System, wire mesh work, cattle traps etc.)</t>
  </si>
  <si>
    <t>U13.3</t>
  </si>
  <si>
    <t>13.2.1</t>
  </si>
  <si>
    <t>13.2.3</t>
  </si>
  <si>
    <t>13.2.4</t>
  </si>
  <si>
    <t>13.1.1</t>
  </si>
  <si>
    <t>13.1.2</t>
  </si>
  <si>
    <t>Support for Hospital/ Quality Manager</t>
  </si>
  <si>
    <t>Particulars</t>
  </si>
  <si>
    <t>Unit of Measure</t>
  </si>
  <si>
    <t xml:space="preserve">Unit Cost 
(Rs)  </t>
  </si>
  <si>
    <t xml:space="preserve">Unit Cost
(Rs. Lakhs) </t>
  </si>
  <si>
    <t>State Assessment of Urban CHC</t>
  </si>
  <si>
    <t>State Assessment of Urban PHC</t>
  </si>
  <si>
    <t>National Assessment of Urban CHC</t>
  </si>
  <si>
    <t>National Assessment of Urban PHC</t>
  </si>
  <si>
    <t>Incentives for UCHCs NQAS certified</t>
  </si>
  <si>
    <t>Incentives for UPHCs NQAS certified</t>
  </si>
  <si>
    <t>Kayakalp</t>
  </si>
  <si>
    <t>Internal Assessment of UCHC</t>
  </si>
  <si>
    <t>Peer Assessment of UCHC</t>
  </si>
  <si>
    <t>External Assessment of UCHC</t>
  </si>
  <si>
    <t>Internal Assessment of UPHC</t>
  </si>
  <si>
    <t>Peer Assessment of UPHC</t>
  </si>
  <si>
    <t>External Assessment of UPHC</t>
  </si>
  <si>
    <t>Award Money for Best UCHC</t>
  </si>
  <si>
    <t>Award Money for Runner-up UCHC(If Applicable)</t>
  </si>
  <si>
    <t>Commendation awards for all winner UCHCs</t>
  </si>
  <si>
    <t>Award money for best UPHC</t>
  </si>
  <si>
    <t>Award money for 1st Runner-up UPHC (If Applicable)</t>
  </si>
  <si>
    <t>Award money for 2nd Runner-up UPHC (If Applicable)</t>
  </si>
  <si>
    <t>Commendation awards for all winner UPHCs</t>
  </si>
  <si>
    <t>Support for Implementation of Kayakalp</t>
  </si>
  <si>
    <t>Swachh Swasth Sarvatra</t>
  </si>
  <si>
    <t>Kayakalp Programme</t>
  </si>
  <si>
    <t>Number of DHs level facilities under Kayakalp</t>
  </si>
  <si>
    <t>Number of SDH and CHCs level facilities under Kayakalp</t>
  </si>
  <si>
    <t>Number of PHCs under Kayakalp</t>
  </si>
  <si>
    <t>Facilities</t>
  </si>
  <si>
    <t>Number of UCHCs under Kayakalp</t>
  </si>
  <si>
    <t>Number of DHs level facilities Won Kayakalp Awards</t>
  </si>
  <si>
    <t>Number of SDH and CHCs level facilities Won Kayakalp Awards</t>
  </si>
  <si>
    <t>Number of PHCs Won Kayakalp Awards</t>
  </si>
  <si>
    <t>Number of UCHCs Won Kayakalp Awards</t>
  </si>
  <si>
    <t>Number of Cluster selected for UPHCs under Kayakalp Programme</t>
  </si>
  <si>
    <t>Cost of State Certification (CHC)</t>
  </si>
  <si>
    <t>Cost of State Certification (PHC)</t>
  </si>
  <si>
    <t xml:space="preserve">NQAS Incentives for CHC Nationally Certified </t>
  </si>
  <si>
    <t xml:space="preserve">NQAS Incentives for PHC Nationally Certified </t>
  </si>
  <si>
    <t>Award money for Runner-up  SDH/CHC (&gt;10 Districts)</t>
  </si>
  <si>
    <t>State Mentoring visits by SQAU</t>
  </si>
  <si>
    <t>District Mentoring visits by DQAU</t>
  </si>
  <si>
    <t>Proposed FMR Code</t>
  </si>
  <si>
    <t>Proposed FMR</t>
  </si>
  <si>
    <t>11.24.4.5</t>
  </si>
  <si>
    <t>State Consultant QA</t>
  </si>
  <si>
    <t>State Consultant PH</t>
  </si>
  <si>
    <t>State Consultant QM</t>
  </si>
  <si>
    <t>District Consultant QA</t>
  </si>
  <si>
    <t>District Consultant PH</t>
  </si>
  <si>
    <t>District Consultant QM</t>
  </si>
  <si>
    <t>Facility Quality Mangers/Hospital Managers</t>
  </si>
  <si>
    <t>Monitoring and Supervision cum mentoring</t>
  </si>
  <si>
    <t>9.5.25.2</t>
  </si>
  <si>
    <t>Quality Assurance assessment</t>
  </si>
  <si>
    <t>13.1.3</t>
  </si>
  <si>
    <t>13.1.5</t>
  </si>
  <si>
    <t>13.1.4</t>
  </si>
  <si>
    <t>LaQshya Certification and recertification</t>
  </si>
  <si>
    <t>Cost of National External Assessment (DH/SDH)</t>
  </si>
  <si>
    <t>Cost of National External Assessment (CHC)</t>
  </si>
  <si>
    <t>Cost of National External assessment (PHC)</t>
  </si>
  <si>
    <t>Cost of National External Assessment (Medical College)</t>
  </si>
  <si>
    <t>Cost of State Assessment (DH/SDH)</t>
  </si>
  <si>
    <t>Quality Assurance Implementation (For traversing gaps)</t>
  </si>
  <si>
    <t>Calibration</t>
  </si>
  <si>
    <t>IEC/BCC activities under NQAP,LaQshya, Kayakalp and Mera Aspataal</t>
  </si>
  <si>
    <t>Signages- Approach road, departmental, directional and any other facility level signages</t>
  </si>
  <si>
    <t>Printing of SOPs</t>
  </si>
  <si>
    <t>Kayakalp and Swachh Swasth Sarvatra</t>
  </si>
  <si>
    <t>National Quality Assurance Programme</t>
  </si>
  <si>
    <t>Kayakalp Training</t>
  </si>
  <si>
    <t>9.5.25.6</t>
  </si>
  <si>
    <t>State Kayakalp cum SBA-Master Assessor training (2 Days)</t>
  </si>
  <si>
    <t>Regional/District Level trainings under Kayakalp</t>
  </si>
  <si>
    <t>Facility level Training on ''Swachh Bharat Abhiyan'' for HWCs</t>
  </si>
  <si>
    <t>Internal Assessment of HWCs</t>
  </si>
  <si>
    <t>Peer Assessment of HWCs</t>
  </si>
  <si>
    <t>External Assessment of HWCs</t>
  </si>
  <si>
    <t>Training under Swachh Swasth Sarvatra</t>
  </si>
  <si>
    <t>9.5.25.4</t>
  </si>
  <si>
    <t>9.5.25.5</t>
  </si>
  <si>
    <t>Award for Best HWC for each districts (10-25 SC-HWC)</t>
  </si>
  <si>
    <t>Award for Runner-up HWC for  districts (26-50 SC-HWC)</t>
  </si>
  <si>
    <t>Award for 2nd Runner-up HWC for  districts (&gt;50 SC-HWC)</t>
  </si>
  <si>
    <t>Commendation award HWCs</t>
  </si>
  <si>
    <t>13.2.5</t>
  </si>
  <si>
    <t>13.2.6</t>
  </si>
  <si>
    <t>16.1.2.1.10</t>
  </si>
  <si>
    <t>16.1.2.1.11</t>
  </si>
  <si>
    <t>State Quality Assurance Committee (Review Meeting)</t>
  </si>
  <si>
    <t>District Quality Assurance Units &amp; District Hospital Quality Manager   (Operational Cost,  Monitoring &amp; Supervision cum mentoring)</t>
  </si>
  <si>
    <t>State Quality Assurance Units  (Operational cost, Monitoring &amp; Supervision cum mentoring)</t>
  </si>
  <si>
    <t>Quality Assurance (NQAS)</t>
  </si>
  <si>
    <t>U13.2</t>
  </si>
  <si>
    <t>Quality Assurance Monitoring cum mentoring</t>
  </si>
  <si>
    <t>Quality Assurance incentives</t>
  </si>
  <si>
    <t>Quality Assurance Implementation (traversing gaps)</t>
  </si>
  <si>
    <t>Mera Aspataal/Patient feedback system</t>
  </si>
  <si>
    <t>U13.1.2</t>
  </si>
  <si>
    <t>U.13.1.3</t>
  </si>
  <si>
    <t>U13.2.2</t>
  </si>
  <si>
    <t>U13.2.3</t>
  </si>
  <si>
    <t>U13.2.1</t>
  </si>
  <si>
    <t>Any other</t>
  </si>
  <si>
    <t>Any other activities under QA, Kayakalp</t>
  </si>
  <si>
    <t>QA Committee at city level</t>
  </si>
  <si>
    <t>Meetings, Workshops etc.</t>
  </si>
  <si>
    <t>NUHM Non Metro</t>
  </si>
  <si>
    <t>S.No</t>
  </si>
  <si>
    <t>Name of ODF Block</t>
  </si>
  <si>
    <t>Name of Mapped CHCs</t>
  </si>
  <si>
    <t>Like Signage's, SOPs etc.</t>
  </si>
  <si>
    <t>Strengthening of UCHC/UPHC in ODF Ward/City for achieving high level of cleanliness to meet Kayakalp Standards (Rs. 10.00 Lakhs/ UCHC &amp; Rs 50,000 for UPHCs in ODF Ward/City)</t>
  </si>
  <si>
    <t>Strengthening of CHC in ODF Block for achieving high level of cleanliness to meet Kayakalp Standards (Rs. 10.00 Lakhs/ CHC in ODF Block)</t>
  </si>
  <si>
    <t>Cost of electricity, telephone, Internet, printing , stationary etc.)</t>
  </si>
  <si>
    <t>Printing of SOPs for Implementation of NQAS, Kayakalp, LaQshya</t>
  </si>
  <si>
    <t>Quality Assurance Certification and Recertification</t>
  </si>
  <si>
    <t>Cost of re certification (DH,SDH,CHC,PHC)</t>
  </si>
  <si>
    <t>Number of UPHCs under Kayakalp</t>
  </si>
  <si>
    <t>Number of UPHCs Won Kayakalp Awards</t>
  </si>
  <si>
    <t>District  Quality Assurance Committee (Review Meeting)</t>
  </si>
  <si>
    <t>Name of ODF Ward/City</t>
  </si>
  <si>
    <t>SSS (Rural)</t>
  </si>
  <si>
    <t>SSS (Urban)</t>
  </si>
  <si>
    <t>9.5.25.1</t>
  </si>
  <si>
    <t>State level TOT</t>
  </si>
  <si>
    <t>District Level training</t>
  </si>
  <si>
    <t xml:space="preserve">AERB </t>
  </si>
  <si>
    <t>EQAS for Labs</t>
  </si>
  <si>
    <t>Mera-Aspataal Implementation/ Operationalisation of Patient Feedback System</t>
  </si>
  <si>
    <t>Specific Interventions for promotion of patient safety</t>
  </si>
  <si>
    <t>Any other (please specify)</t>
  </si>
  <si>
    <t>13.1.1.1</t>
  </si>
  <si>
    <t>13.1.1.2</t>
  </si>
  <si>
    <t>13.1.1.3</t>
  </si>
  <si>
    <t>13.1.1.4</t>
  </si>
  <si>
    <t>13.1.1.5</t>
  </si>
  <si>
    <t>13.1.1.6</t>
  </si>
  <si>
    <t>Cost of National External assessment (CHC)</t>
  </si>
  <si>
    <t>Cost of re certification (Medical Colleges, DH,SDH,CHC)</t>
  </si>
  <si>
    <t>13.1.6</t>
  </si>
  <si>
    <t>13.2.2</t>
  </si>
  <si>
    <t>13.2.3.1</t>
  </si>
  <si>
    <t>Biomedical Waste Management</t>
  </si>
  <si>
    <t>13.2.3.2</t>
  </si>
  <si>
    <t>Consumables &amp; PPE</t>
  </si>
  <si>
    <t>13.2.3.3</t>
  </si>
  <si>
    <t>Liquid Waste Treatment &amp; Disposal</t>
  </si>
  <si>
    <t>13.2.3.4</t>
  </si>
  <si>
    <t>16.4.2.1.2</t>
  </si>
  <si>
    <t>16.4.1.3.2</t>
  </si>
  <si>
    <t>16.1.4.2.1</t>
  </si>
  <si>
    <t>16.1.4.1.3</t>
  </si>
  <si>
    <t>U.9.5</t>
  </si>
  <si>
    <t>IA Cum SPT training for Urban Health facilities</t>
  </si>
  <si>
    <t>Kayakalp training at State Level</t>
  </si>
  <si>
    <t>Kayakalp training at District/City Level</t>
  </si>
  <si>
    <t>Swachh Bharat Abhiyan Training at facility level</t>
  </si>
  <si>
    <t>TOT training at State level</t>
  </si>
  <si>
    <t>TOT training at District/City level</t>
  </si>
  <si>
    <t>Any proposal of training in cascading mode</t>
  </si>
  <si>
    <t>Mera Aspataal</t>
  </si>
  <si>
    <t>Training for implementation of Mera Aspataal</t>
  </si>
  <si>
    <t>Any other training</t>
  </si>
  <si>
    <t>U.13.1.1</t>
  </si>
  <si>
    <t>Quality Assurance Assessments</t>
  </si>
  <si>
    <t>U.13.1</t>
  </si>
  <si>
    <t>U13.2.4</t>
  </si>
  <si>
    <t>U13.2.5</t>
  </si>
  <si>
    <t>Proposal for Signages, three buckets systems etc.</t>
  </si>
  <si>
    <t>Any activity for implementation of Mera Aspataal or Patient feedback system</t>
  </si>
  <si>
    <t>U.16.1.2.1</t>
  </si>
  <si>
    <t>NUHM Metro</t>
  </si>
  <si>
    <t>Mera Aspataal training</t>
  </si>
  <si>
    <t>Total Training till FY 2020-21</t>
  </si>
  <si>
    <t>Training Proposed for FY 2021-22</t>
  </si>
  <si>
    <t>Number of Hospital proposed for State Citification in FY 2021-22</t>
  </si>
  <si>
    <t>Number of Hospital proposed for National Citification in FY 2021-22</t>
  </si>
  <si>
    <t>QA &amp; Kayakalp - Annexure for FY 2021-22</t>
  </si>
  <si>
    <t>In FY 2020-21</t>
  </si>
  <si>
    <t>In FY 2021.-22(Proposed)</t>
  </si>
  <si>
    <t>Health Facility</t>
  </si>
  <si>
    <t>Total number of state level  NQAS Certified facilities (cumulative)</t>
  </si>
  <si>
    <t>Total number of National level  NQAS Certified facilities (cumulative)</t>
  </si>
  <si>
    <t>HWC(SC)</t>
  </si>
  <si>
    <t>Total</t>
  </si>
  <si>
    <t>NQAS-IA cum SPT virtual training -Urban Health (4 days)</t>
  </si>
  <si>
    <t>NQAS- Service Provider Training -Urban Health (3 days)</t>
  </si>
  <si>
    <t>NQAS- Internal Assessor training-Urban Health (2 days)</t>
  </si>
  <si>
    <t>Number of HWCs-(SC) under Kayakalp</t>
  </si>
  <si>
    <t>Number of HWCs (SC) Won Kayakalp Awards</t>
  </si>
  <si>
    <t>Cost of National External assessment (HWC)</t>
  </si>
  <si>
    <t>Cost of State Certification (HWC)</t>
  </si>
  <si>
    <t xml:space="preserve">NQAS Incentives for HWC Nationally Certified </t>
  </si>
  <si>
    <t>Facility Level training on Swachh Bharat Abhiyan for HWCs(SC)</t>
  </si>
  <si>
    <t>NQAS- Internal Assessor training 
(2 days)</t>
  </si>
  <si>
    <t>NQAS-IA cum SPT virtual training 
(4 days)</t>
  </si>
  <si>
    <t>NQAS- Service Provider Training 
(3 days)</t>
  </si>
  <si>
    <t>FMR Code</t>
  </si>
  <si>
    <t>TISS (PGDHQM)</t>
  </si>
  <si>
    <t>State level Internal Assessors cum Service Provider  (3 Days)-Physical</t>
  </si>
  <si>
    <t>Virtual IA-Cum SPT trainings under QA (4 Days)</t>
  </si>
  <si>
    <t>Regional/District Level QA trainings (Physical/Virtual)</t>
  </si>
  <si>
    <t>Any Other QA Training (Physical/Virtual)</t>
  </si>
  <si>
    <t>Kayakalp Assessments</t>
  </si>
  <si>
    <t>Kayakalp Assessment</t>
  </si>
  <si>
    <t>Kayakalp Award Money</t>
  </si>
  <si>
    <t>Facility Level training on Swachh Bharat Abhiyan for PHCs &amp; UPHCs</t>
  </si>
  <si>
    <t>12.2.7</t>
  </si>
  <si>
    <t>QAC Misc. (IT Based application  etc.)</t>
  </si>
  <si>
    <t>U.9.2.9</t>
  </si>
  <si>
    <t>U.9.2.10</t>
  </si>
  <si>
    <t>U.9.2.11</t>
  </si>
  <si>
    <t>U.9.2.12</t>
  </si>
  <si>
    <t>U.9.2.13</t>
  </si>
  <si>
    <t>Name of Mapped UCHCs</t>
  </si>
  <si>
    <t>Name of Mapped UPHCs</t>
  </si>
  <si>
    <t>Andhra Pradesh</t>
  </si>
  <si>
    <t>MCHs</t>
  </si>
  <si>
    <t>--</t>
  </si>
  <si>
    <t>Proposed</t>
  </si>
  <si>
    <t>28+2+195</t>
  </si>
  <si>
    <t>In Process</t>
  </si>
  <si>
    <t>District</t>
  </si>
  <si>
    <t xml:space="preserve">State Level </t>
  </si>
  <si>
    <t>State Consultant for QA &amp; QC</t>
  </si>
  <si>
    <t>Dr G Narendra Kumar</t>
  </si>
  <si>
    <t>29.01.2018</t>
  </si>
  <si>
    <t>O/o CH&amp;FW, Gollapudi, Vijayawada</t>
  </si>
  <si>
    <t>State Consultant for Public Health</t>
  </si>
  <si>
    <t>A.Vasu Babu</t>
  </si>
  <si>
    <t>20.03.2020</t>
  </si>
  <si>
    <t>State Admin cum Programme Assistant</t>
  </si>
  <si>
    <t>Pedala Srinivasa Rao</t>
  </si>
  <si>
    <t>12.11.2015</t>
  </si>
  <si>
    <t>District Level</t>
  </si>
  <si>
    <t>District Quality Consultant</t>
  </si>
  <si>
    <t>Ravikumar Mantri</t>
  </si>
  <si>
    <t>16.11.2015</t>
  </si>
  <si>
    <t>Srikakulam</t>
  </si>
  <si>
    <t>District Hospital Quality Manager</t>
  </si>
  <si>
    <t>P. Ranjini</t>
  </si>
  <si>
    <t>District Consultant for PH</t>
  </si>
  <si>
    <t>Vaddi palli Subramanyam</t>
  </si>
  <si>
    <t>07.03.2019</t>
  </si>
  <si>
    <t>vacant position</t>
  </si>
  <si>
    <t>Vizinagaram</t>
  </si>
  <si>
    <t>M. Geetha Priya</t>
  </si>
  <si>
    <t>21.11.2015</t>
  </si>
  <si>
    <t>Chitikela Tulasi</t>
  </si>
  <si>
    <t>02.03.2019</t>
  </si>
  <si>
    <t>Sreenivas Kuppili</t>
  </si>
  <si>
    <t>15.12.2015</t>
  </si>
  <si>
    <t>Visakhapatnam</t>
  </si>
  <si>
    <t>Sankeerthana Thalari</t>
  </si>
  <si>
    <t>31.01.2018</t>
  </si>
  <si>
    <t>Saketi S Bhagya Rekha</t>
  </si>
  <si>
    <t>Sabbita Sudha Lalitha</t>
  </si>
  <si>
    <t>East Godavari</t>
  </si>
  <si>
    <t>Naveena Kandula</t>
  </si>
  <si>
    <t>Manoj Kumar Kodi</t>
  </si>
  <si>
    <t>19.11.2015</t>
  </si>
  <si>
    <t>West Godavari</t>
  </si>
  <si>
    <t>Jhansi Durga Rani</t>
  </si>
  <si>
    <t>20.11.2015</t>
  </si>
  <si>
    <t>Vengala Vara Pradad</t>
  </si>
  <si>
    <t>06.03.2019</t>
  </si>
  <si>
    <t>Dr.Krishna Chaitanya.M</t>
  </si>
  <si>
    <t>Krishna</t>
  </si>
  <si>
    <t>Kranthi Sandya . B</t>
  </si>
  <si>
    <t>17.11.2015</t>
  </si>
  <si>
    <t>Sheeba Rani Dondapati</t>
  </si>
  <si>
    <t>08.03.2019</t>
  </si>
  <si>
    <t>M.Vasudeva Raju</t>
  </si>
  <si>
    <t>Guntur</t>
  </si>
  <si>
    <t xml:space="preserve">Vasu Babu Adapa </t>
  </si>
  <si>
    <t>Karasala Madhavi</t>
  </si>
  <si>
    <t>01.03.2019</t>
  </si>
  <si>
    <t>Sai Charan Kumar Pakala</t>
  </si>
  <si>
    <t>Prakasam</t>
  </si>
  <si>
    <t>Krishna Prasad Neela</t>
  </si>
  <si>
    <t>Lvanya Kumar Patnam</t>
  </si>
  <si>
    <t>Peddisetty Kranthi</t>
  </si>
  <si>
    <t>07.12.2015</t>
  </si>
  <si>
    <t>Nellore</t>
  </si>
  <si>
    <t>A. Bharath Bhushan</t>
  </si>
  <si>
    <t>AS Murali Krishna</t>
  </si>
  <si>
    <t>Niranjan Reddy Kamasani</t>
  </si>
  <si>
    <t>Chittoor</t>
  </si>
  <si>
    <t>Divya Deepthi Panditi</t>
  </si>
  <si>
    <t>01.02.2018</t>
  </si>
  <si>
    <t>Hari Krishna NSR</t>
  </si>
  <si>
    <t>Md Murthujavali</t>
  </si>
  <si>
    <t>Kadapa</t>
  </si>
  <si>
    <t xml:space="preserve">R. Stephen Paul </t>
  </si>
  <si>
    <t>Vidudala Sailaja</t>
  </si>
  <si>
    <t>M. Abdul Khader</t>
  </si>
  <si>
    <t>18.11.2015</t>
  </si>
  <si>
    <t>Anantapur</t>
  </si>
  <si>
    <t>Roopkumar Boya</t>
  </si>
  <si>
    <t>13.11.2015</t>
  </si>
  <si>
    <t>Alabazar Lakshmanswamy</t>
  </si>
  <si>
    <t>Dr.Sarala Devi Chebathini</t>
  </si>
  <si>
    <t>30.01.2018</t>
  </si>
  <si>
    <t>Kurnool</t>
  </si>
  <si>
    <t>Bokke Ramesh Naik</t>
  </si>
  <si>
    <t>R Prabavathy Reddy</t>
  </si>
  <si>
    <t>LaQshya Visits and Baseline Assessment</t>
  </si>
  <si>
    <t>Incentivation on attainment of NQAS Certification</t>
  </si>
  <si>
    <t>Any Other 
Incentivation on attainment of LaQshya Certification</t>
  </si>
  <si>
    <t>lumspum</t>
  </si>
  <si>
    <t>Ongoing activity, being continued</t>
  </si>
  <si>
    <t>State Programme cum Admin Assistant</t>
  </si>
  <si>
    <t>District Programme cum Admin Assistant</t>
  </si>
  <si>
    <t xml:space="preserve">Ongoing  Activity, being continued, proposed to reorientation will be taken to conduct QA Training for Internal assessors at State and District level @ Rs. 2,66,000/- 
Ongoing Activity, being continued, proposed to reorientation will be taken to conduct QA Training for Quality Assurance Service Providers Training @ Rs. 3,35,000/- </t>
  </si>
  <si>
    <t xml:space="preserve">Ongoing activity, being continued proposing budget for Quality Assurance Assessment  District  Quality assessment cum Mentoring Visit (per district Rs.36,000/- * 13 Dists * 12 months) = Rs.56,16,000/- 
(NQAS visits, Surveillance visits, Audits, Facility Level Trainings) </t>
  </si>
  <si>
    <t>Ongoing activity being continued (CHC – 120 for NQAS External Assessment  @ Rs. 1,46,000/- per facility totally: Rs.1,75,20,000/-</t>
  </si>
  <si>
    <t>LaQshya Ongoing activity. Budget for Incentive for LaQshya certified hospitals DH – Proddatur - Labor Room - Full Certification - 3 Lakhs
DH – Hindupur - Labor Room - Deemed LaQshya Certified with Conditionality - 3 Lakhs
AH – Srikalahasti - Labor Room - Deemed LaQshya Certified with Conditionality - 2 Lakhs
Total Amount releases for DH/AH: Rs.8,00,000/-  Incentives for LaQshya 3 certified Hospitals.</t>
  </si>
  <si>
    <r>
      <t>New activity, being continued proposing budget for</t>
    </r>
    <r>
      <rPr>
        <b/>
        <sz val="11"/>
        <rFont val="Cambria"/>
        <family val="1"/>
        <scheme val="major"/>
      </rPr>
      <t xml:space="preserve"> EQAS for Labs</t>
    </r>
    <r>
      <rPr>
        <sz val="11"/>
        <rFont val="Cambria"/>
        <family val="1"/>
        <scheme val="major"/>
      </rPr>
      <t xml:space="preserve"> for each facilities amount of Rs.2,000/- CHC-175, PHC- 1116 facilities total amount of Rs. 2,000/- * 1291 = Rs. 25,82,000/-</t>
    </r>
  </si>
  <si>
    <r>
      <t>Ongoing activity being continued 12 facilities will be assessed for certification  by 2 external assessors for 2 days for certification in @ 1,46,000/- per facility totally amount of Rs. 35,04,000/- (</t>
    </r>
    <r>
      <rPr>
        <b/>
        <sz val="11"/>
        <rFont val="Cambria"/>
        <family val="1"/>
        <scheme val="major"/>
      </rPr>
      <t>Medical Colleges LR&amp; OT</t>
    </r>
    <r>
      <rPr>
        <sz val="11"/>
        <rFont val="Cambria"/>
        <family val="1"/>
        <scheme val="major"/>
      </rPr>
      <t>)</t>
    </r>
  </si>
  <si>
    <r>
      <t>Ongoing activity being continued 12 facilities will be assessed for certification  by 2 external assessors for 2 days for certification in @ 1,46,000/- per facility totally amount of Rs. 35,04,000/-   (</t>
    </r>
    <r>
      <rPr>
        <b/>
        <sz val="11"/>
        <rFont val="Cambria"/>
        <family val="1"/>
        <scheme val="major"/>
      </rPr>
      <t>DH/AH facilities LR&amp; OT</t>
    </r>
    <r>
      <rPr>
        <sz val="11"/>
        <rFont val="Cambria"/>
        <family val="1"/>
        <scheme val="major"/>
      </rPr>
      <t>)</t>
    </r>
  </si>
  <si>
    <r>
      <t xml:space="preserve">Ongoing activity, being continued proposing budget for Incentive for NQAS certified hospitals 72 certified facilities - Full Certification per  Bed Rs10,000/- and Conditionality per Bed: Rs7,000/- (Justification enclosed) Totally Beds : 6238, Amount : </t>
    </r>
    <r>
      <rPr>
        <b/>
        <sz val="11"/>
        <rFont val="Cambria"/>
        <family val="1"/>
        <scheme val="major"/>
      </rPr>
      <t>Rs. 6,41,50,000/-</t>
    </r>
  </si>
  <si>
    <t>Lumspum</t>
  </si>
  <si>
    <t>Ongoing activity. To traverse the gaps identified during base line assessments at each hospital  like Emergency Drug crash carts, signage boards, IEC Material Dispaly Boards for BMW colour coded bins, curtain partitions at OP  examination room &amp; disaster evacuation plan, intercom facility,  lead Aprons, complaint box, citizens charter display boards, curtain / screens / partition in patient care area etc.  (@ Rs.80,000/- Lakhs per CHC for 65 CHCs) = Rs. 52,00,000/-  (@ Rs.30,000/- lakhs per PHC for 942 PHCs) = Rs.2,82,60,000/- Totally amount of Rs. 33,46,00,000/-</t>
  </si>
  <si>
    <t>Ongoing activity being continued (DH/SDH/CHC/PHC-72, State Level ReAssessment) @ Rs. 20,000/- per facility  totally: Rs.14,40,000/-</t>
  </si>
  <si>
    <r>
      <t>Ongoing activity being continued 3 facilities will be assessed for certification  by 2 Internal assessors for 2 days for State Assessment in @ 20,000/- per facility totally amount of Rs. 60,000/- (</t>
    </r>
    <r>
      <rPr>
        <b/>
        <sz val="11"/>
        <rFont val="Cambria"/>
        <family val="1"/>
        <scheme val="major"/>
      </rPr>
      <t>DH/AH facilities LR&amp; OT</t>
    </r>
    <r>
      <rPr>
        <sz val="11"/>
        <rFont val="Cambria"/>
        <family val="1"/>
        <scheme val="major"/>
      </rPr>
      <t>)</t>
    </r>
  </si>
  <si>
    <t>LaQshya facilities once in a month to fill the gaps and preparing facilities for LaQshya Certification District mentoring visits  for Dist Quality Team</t>
  </si>
  <si>
    <t>Ongoing activity being continued, Quality team will visit  50 facilities * 12 months * 3  Times to fill the gaps and preparing facility for LaQshya certification, total 12 visit per facility in year. total 50 facilities @ 3200 per visit  totally amount of Rs: 19,20,000/- (3200*50*12)</t>
  </si>
  <si>
    <t>HR under Quality Assurance Programme - State Level</t>
  </si>
  <si>
    <t>HR under Quality Assurance Programme - District Level</t>
  </si>
  <si>
    <r>
      <t xml:space="preserve">New activity as per the proposal of the to recruit for the post of Distric Quality Monitor to monitoring the Certified facilities for sustainability this  was already sanctioned as per the Operational Guidelines for Quality Assurance in Public Health facilities 2013 and Collection, Compilation and regular updating of data, to regularly update DQAC </t>
    </r>
    <r>
      <rPr>
        <b/>
        <sz val="11"/>
        <rFont val="Cambria"/>
        <family val="1"/>
        <scheme val="major"/>
      </rPr>
      <t>(each district 1 postion</t>
    </r>
    <r>
      <rPr>
        <sz val="11"/>
        <rFont val="Cambria"/>
        <family val="1"/>
        <scheme val="major"/>
      </rPr>
      <t xml:space="preserve"> 13 positions) = 13*30000*12 = 46,80,000/-</t>
    </r>
  </si>
  <si>
    <t>New activity as per the proposal of the (1 post of State Consultant  Quality Monitor) to monitoring the Certified facilities for sustainability this  was already sanctioned as per the Operational Guidelines for Quality Assurance in Public Health facilities 2013 and Collection, Compilation and regular updating of data, to regularly update SQAC</t>
  </si>
  <si>
    <t>HR under Quality Assurance Programme</t>
  </si>
  <si>
    <t>Quantity/
Target</t>
  </si>
  <si>
    <t>Ongoing activity, being continued proposing budget for Quality Assurance Assessment (State Level assessment cum Mentoring Visit)  @ 13,500/- per day *13 dists *  5 days  for NQAS = 8,77,500/-</t>
  </si>
  <si>
    <r>
      <t xml:space="preserve">Ongoing Activity, being continued, proposing budget for </t>
    </r>
    <r>
      <rPr>
        <b/>
        <sz val="11"/>
        <color theme="1"/>
        <rFont val="Cambria"/>
        <family val="1"/>
        <scheme val="major"/>
      </rPr>
      <t xml:space="preserve">Internal </t>
    </r>
    <r>
      <rPr>
        <sz val="11"/>
        <color theme="1"/>
        <rFont val="Cambria"/>
        <family val="1"/>
        <scheme val="major"/>
      </rPr>
      <t xml:space="preserve">Assessment for DH - Rs.0.02 * 13 Nos = Rs.0.26 Lakhs
Ongoing Activity, being continued, proposing budget for </t>
    </r>
    <r>
      <rPr>
        <b/>
        <sz val="11"/>
        <color theme="1"/>
        <rFont val="Cambria"/>
        <family val="1"/>
        <scheme val="major"/>
      </rPr>
      <t xml:space="preserve">Peer </t>
    </r>
    <r>
      <rPr>
        <sz val="11"/>
        <color theme="1"/>
        <rFont val="Cambria"/>
        <family val="1"/>
        <scheme val="major"/>
      </rPr>
      <t xml:space="preserve">Assessment for DH - Rs.0.25 * 13 Nos = Rs.3.25 Lakhs
Ongoing Activity, being continued, proposing budget for </t>
    </r>
    <r>
      <rPr>
        <b/>
        <sz val="11"/>
        <color theme="1"/>
        <rFont val="Cambria"/>
        <family val="1"/>
        <scheme val="major"/>
      </rPr>
      <t xml:space="preserve">External </t>
    </r>
    <r>
      <rPr>
        <sz val="11"/>
        <color theme="1"/>
        <rFont val="Cambria"/>
        <family val="1"/>
        <scheme val="major"/>
      </rPr>
      <t xml:space="preserve">Assessment for DH - Rs.0.61 * 13 Nos = Rs.7.93 Lakhs
Ongoing Activity, being continued, proposing budget for </t>
    </r>
    <r>
      <rPr>
        <b/>
        <sz val="11"/>
        <color theme="1"/>
        <rFont val="Cambria"/>
        <family val="1"/>
        <scheme val="major"/>
      </rPr>
      <t xml:space="preserve">Internal </t>
    </r>
    <r>
      <rPr>
        <sz val="11"/>
        <color theme="1"/>
        <rFont val="Cambria"/>
        <family val="1"/>
        <scheme val="major"/>
      </rPr>
      <t xml:space="preserve">Assessment for AH, MCH, CHC - Rs.0.01 *  225 Nos = Rs.2.25 Lakhs
Ongoing Activity, being continued, proposing budget for </t>
    </r>
    <r>
      <rPr>
        <b/>
        <sz val="11"/>
        <color theme="1"/>
        <rFont val="Cambria"/>
        <family val="1"/>
        <scheme val="major"/>
      </rPr>
      <t xml:space="preserve">Peer </t>
    </r>
    <r>
      <rPr>
        <sz val="11"/>
        <color theme="1"/>
        <rFont val="Cambria"/>
        <family val="1"/>
        <scheme val="major"/>
      </rPr>
      <t xml:space="preserve">Assessment for AH, MCH, CHC - Rs.0.13 *  225 Nos = Rs.29.25 Lakhs
Ongoing Activity, being continued, proposing budget for </t>
    </r>
    <r>
      <rPr>
        <b/>
        <sz val="11"/>
        <color theme="1"/>
        <rFont val="Cambria"/>
        <family val="1"/>
        <scheme val="major"/>
      </rPr>
      <t xml:space="preserve">External </t>
    </r>
    <r>
      <rPr>
        <sz val="11"/>
        <color theme="1"/>
        <rFont val="Cambria"/>
        <family val="1"/>
        <scheme val="major"/>
      </rPr>
      <t xml:space="preserve">Assessment for AH, MCH, CHC - Rs.0.35 *  225 Nos = Rs.78.75 Lakhs
Ongoing Activity, being continued, proposing budget for </t>
    </r>
    <r>
      <rPr>
        <b/>
        <sz val="11"/>
        <color theme="1"/>
        <rFont val="Cambria"/>
        <family val="1"/>
        <scheme val="major"/>
      </rPr>
      <t xml:space="preserve">Internal </t>
    </r>
    <r>
      <rPr>
        <sz val="11"/>
        <color theme="1"/>
        <rFont val="Cambria"/>
        <family val="1"/>
        <scheme val="major"/>
      </rPr>
      <t xml:space="preserve">Assessment for PHC - Rs.0.005 * 1142 Nos = Rs.5.71 Lakhs
Ongoing Activity, being continued, proposing budget for </t>
    </r>
    <r>
      <rPr>
        <b/>
        <sz val="11"/>
        <color theme="1"/>
        <rFont val="Cambria"/>
        <family val="1"/>
        <scheme val="major"/>
      </rPr>
      <t xml:space="preserve">Peer </t>
    </r>
    <r>
      <rPr>
        <sz val="11"/>
        <color theme="1"/>
        <rFont val="Cambria"/>
        <family val="1"/>
        <scheme val="major"/>
      </rPr>
      <t xml:space="preserve">Assessment for PHC - Rs.0.05 * 1142 Nos = Rs.57.1 Lakhs
Ongoing Activity, being continued, proposing budget for </t>
    </r>
    <r>
      <rPr>
        <b/>
        <sz val="11"/>
        <color theme="1"/>
        <rFont val="Cambria"/>
        <family val="1"/>
        <scheme val="major"/>
      </rPr>
      <t xml:space="preserve">External </t>
    </r>
    <r>
      <rPr>
        <sz val="11"/>
        <color theme="1"/>
        <rFont val="Cambria"/>
        <family val="1"/>
        <scheme val="major"/>
      </rPr>
      <t>Assessment for PHC - Rs.0.08 *  1142 Nos = Rs.91.36 Lakhs</t>
    </r>
  </si>
  <si>
    <r>
      <t>New activity, being continued proposing budget for</t>
    </r>
    <r>
      <rPr>
        <b/>
        <sz val="11"/>
        <rFont val="Cambria"/>
        <family val="1"/>
        <scheme val="major"/>
      </rPr>
      <t xml:space="preserve"> AERB</t>
    </r>
    <r>
      <rPr>
        <sz val="11"/>
        <rFont val="Cambria"/>
        <family val="1"/>
        <scheme val="major"/>
      </rPr>
      <t xml:space="preserve"> for each facilities amount of per Rs.20,000/- AH-14, per Rs.15,000/- = 2,80,000/- CHC-175 facilities total amount of Rs. 15,000/- * 175 = Rs. 26,25,000/- totally amount of Rs. 29,05,000/-</t>
    </r>
  </si>
  <si>
    <t>Ongoing activity, being continued Best District hospital Rs. 50,00,000/-
Award money for best SDH/CHC  = Rs. 15,00,000/-
Award money for Runner-up  SDH/CHC (&gt;10 Districts) = Rs.10,00,000/-
Best PHC Rs. 2,00,000/- * 13 Dists = Rs.26,00,000/-
Award for Best HWC for each districts (10-25 SC-HWC) = Rs.1,00,000*13 = Rs. 13,00,000/-
Runner-up HWC for  districts (26-50 SC-HWC)  = Rs.50,000*13 = Rs. 6,50,000/-
2nd Runner-up HWC for  districts (&gt;50 SC-HWC) = Rs.35,000*13 = Rs. 4,55,000/-
Commendation awards each 
DHs (Rs.3,00,000/- *12 =Rs.36,00,000/- )
/SDHs/CHCs (Rs.1,00,000/- *140 =1,40,00,000/- ) /(PHCs(Rs.50,000/- *300 =Rs.1,50,00,000/-) 
/HWCs (Rs.25,000/- *100 = Rs.25,00,000/-)</t>
  </si>
  <si>
    <r>
      <t xml:space="preserve">New activity, being continued proposing budget for </t>
    </r>
    <r>
      <rPr>
        <b/>
        <sz val="11"/>
        <rFont val="Cambria"/>
        <family val="1"/>
        <scheme val="major"/>
      </rPr>
      <t xml:space="preserve">Mera-Aspataal </t>
    </r>
    <r>
      <rPr>
        <sz val="11"/>
        <rFont val="Cambria"/>
        <family val="1"/>
        <scheme val="major"/>
      </rPr>
      <t>Implementation/ Operationalisation of Patient Feedback System for Data Entry Cost including Trainings, Materials for each facility amount of Rs.8,000/-, DH-13, AH-28, MCH-2, CHC-195 facilities total amount of Rs. 8,000/- * 238 = Rs. 19,04,000/-</t>
    </r>
  </si>
  <si>
    <r>
      <t xml:space="preserve">New activity, being continued proposing budget for promotion of </t>
    </r>
    <r>
      <rPr>
        <b/>
        <sz val="11"/>
        <rFont val="Cambria"/>
        <family val="1"/>
        <scheme val="major"/>
      </rPr>
      <t>patient safety</t>
    </r>
    <r>
      <rPr>
        <sz val="11"/>
        <rFont val="Cambria"/>
        <family val="1"/>
        <scheme val="major"/>
      </rPr>
      <t xml:space="preserve"> Hand Rails, Non slippery floors, Friendly Disable Toilets, Infection control praticce Rs. 30,000/- CHC-100, PHC-800 facilities total amount of Rs.30,000/- *900 = Rs. 2,70,00,000/-</t>
    </r>
  </si>
  <si>
    <t>Internal</t>
  </si>
  <si>
    <t>Peer</t>
  </si>
  <si>
    <t>External</t>
  </si>
  <si>
    <t>DH</t>
  </si>
  <si>
    <t>AH/CHC</t>
  </si>
  <si>
    <t>PHC</t>
  </si>
  <si>
    <t>Ongoing activity, being continued proposing budget for NQAS National Recertification for NQAS - certification &amp; re certification (National Level) (12 * 146000) (Deferred facilities) = 17,52,000/</t>
  </si>
  <si>
    <t>Ongoing activity being continued (PHC-500, NQAS External Assessment) @ Rs. 1,24,000/- per facility  totally: Rs. 6, 20,00,000/-</t>
  </si>
  <si>
    <t>per UPHC</t>
  </si>
  <si>
    <t>On going activity being continued, assessment @ Rs 1,00,000/- per ULB total 111 * 1,00,000 = Rs. 111,00,000/-</t>
  </si>
  <si>
    <t>New activity proposing Rs.3,50,000/- per district = 13*3,50,000/-</t>
  </si>
</sst>
</file>

<file path=xl/styles.xml><?xml version="1.0" encoding="utf-8"?>
<styleSheet xmlns="http://schemas.openxmlformats.org/spreadsheetml/2006/main">
  <numFmts count="2">
    <numFmt numFmtId="43" formatCode="_(* #,##0.00_);_(* \(#,##0.00\);_(* &quot;-&quot;??_);_(@_)"/>
    <numFmt numFmtId="167" formatCode="_(* #,##0_);_(* \(#,##0\);_(* &quot;-&quot;??_);_(@_)"/>
  </numFmts>
  <fonts count="35">
    <font>
      <sz val="11"/>
      <color theme="1"/>
      <name val="Calibri"/>
      <family val="2"/>
      <scheme val="minor"/>
    </font>
    <font>
      <b/>
      <sz val="11"/>
      <color theme="1"/>
      <name val="Calibri"/>
      <family val="2"/>
      <scheme val="minor"/>
    </font>
    <font>
      <sz val="10"/>
      <name val="Arial"/>
      <family val="2"/>
    </font>
    <font>
      <sz val="11"/>
      <name val="Calibri"/>
      <family val="2"/>
      <scheme val="minor"/>
    </font>
    <font>
      <sz val="11"/>
      <color theme="1"/>
      <name val="Calibri"/>
      <family val="2"/>
      <scheme val="minor"/>
    </font>
    <font>
      <sz val="11"/>
      <color theme="1"/>
      <name val="Cambria"/>
      <family val="1"/>
      <scheme val="major"/>
    </font>
    <font>
      <b/>
      <sz val="11"/>
      <color theme="1"/>
      <name val="Cambria"/>
      <family val="1"/>
      <scheme val="major"/>
    </font>
    <font>
      <b/>
      <sz val="9"/>
      <color theme="1"/>
      <name val="Cambria"/>
      <family val="1"/>
      <scheme val="major"/>
    </font>
    <font>
      <sz val="11"/>
      <color rgb="FFFF0000"/>
      <name val="Cambria"/>
      <family val="1"/>
      <scheme val="major"/>
    </font>
    <font>
      <b/>
      <sz val="11"/>
      <color rgb="FFFF0000"/>
      <name val="Cambria"/>
      <family val="1"/>
      <scheme val="major"/>
    </font>
    <font>
      <sz val="11"/>
      <name val="Cambria"/>
      <family val="1"/>
      <scheme val="major"/>
    </font>
    <font>
      <b/>
      <sz val="12"/>
      <color theme="1"/>
      <name val="Cambria"/>
      <family val="1"/>
      <scheme val="major"/>
    </font>
    <font>
      <sz val="12"/>
      <color theme="1"/>
      <name val="Cambria"/>
      <family val="1"/>
      <scheme val="major"/>
    </font>
    <font>
      <b/>
      <sz val="12"/>
      <color theme="0"/>
      <name val="Cambria"/>
      <family val="1"/>
      <scheme val="major"/>
    </font>
    <font>
      <sz val="12"/>
      <name val="Cambria"/>
      <family val="1"/>
      <scheme val="major"/>
    </font>
    <font>
      <b/>
      <sz val="12"/>
      <name val="Cambria"/>
      <family val="1"/>
      <scheme val="major"/>
    </font>
    <font>
      <b/>
      <sz val="11"/>
      <color theme="0"/>
      <name val="Cambria"/>
      <family val="1"/>
      <scheme val="major"/>
    </font>
    <font>
      <b/>
      <sz val="11"/>
      <name val="Cambria"/>
      <family val="1"/>
      <scheme val="major"/>
    </font>
    <font>
      <b/>
      <sz val="10"/>
      <name val="Verdana"/>
      <family val="2"/>
    </font>
    <font>
      <b/>
      <sz val="11"/>
      <color rgb="FFFF0000"/>
      <name val="Calibri"/>
      <family val="2"/>
      <scheme val="minor"/>
    </font>
    <font>
      <b/>
      <sz val="9"/>
      <name val="Cambria"/>
      <family val="1"/>
      <scheme val="major"/>
    </font>
    <font>
      <b/>
      <sz val="11"/>
      <color theme="1"/>
      <name val="Arial"/>
      <family val="2"/>
    </font>
    <font>
      <sz val="11"/>
      <color theme="1"/>
      <name val="Arial"/>
      <family val="2"/>
    </font>
    <font>
      <sz val="11"/>
      <name val="Arial"/>
      <family val="2"/>
    </font>
    <font>
      <sz val="12"/>
      <color theme="1"/>
      <name val="Arial"/>
      <family val="2"/>
    </font>
    <font>
      <sz val="11"/>
      <color rgb="FF000000"/>
      <name val="Arial"/>
      <family val="2"/>
    </font>
    <font>
      <sz val="12"/>
      <name val="Arial"/>
      <family val="2"/>
    </font>
    <font>
      <b/>
      <sz val="11"/>
      <name val="Calibri"/>
      <family val="2"/>
      <scheme val="minor"/>
    </font>
    <font>
      <b/>
      <sz val="16"/>
      <color theme="1"/>
      <name val="Cambria"/>
      <family val="1"/>
      <scheme val="major"/>
    </font>
    <font>
      <b/>
      <sz val="14"/>
      <color rgb="FFFF0000"/>
      <name val="Cambria"/>
      <family val="1"/>
      <scheme val="major"/>
    </font>
    <font>
      <b/>
      <sz val="16"/>
      <color rgb="FFC00000"/>
      <name val="Cambria"/>
      <family val="1"/>
      <scheme val="major"/>
    </font>
    <font>
      <b/>
      <sz val="14"/>
      <color rgb="FFC00000"/>
      <name val="Cambria"/>
      <family val="1"/>
      <scheme val="major"/>
    </font>
    <font>
      <b/>
      <sz val="16"/>
      <color theme="0"/>
      <name val="Cambria"/>
      <family val="1"/>
      <scheme val="major"/>
    </font>
    <font>
      <b/>
      <sz val="14"/>
      <color rgb="FFFF0000"/>
      <name val="Calibri"/>
      <family val="2"/>
      <scheme val="minor"/>
    </font>
    <font>
      <b/>
      <sz val="14"/>
      <color theme="1"/>
      <name val="Calibri"/>
      <family val="2"/>
      <scheme val="minor"/>
    </font>
  </fonts>
  <fills count="11">
    <fill>
      <patternFill patternType="none"/>
    </fill>
    <fill>
      <patternFill patternType="gray125"/>
    </fill>
    <fill>
      <patternFill patternType="solid">
        <fgColor theme="4" tint="0.39997558519241921"/>
        <bgColor indexed="64"/>
      </patternFill>
    </fill>
    <fill>
      <patternFill patternType="solid">
        <fgColor theme="0" tint="-0.14999847407452621"/>
        <bgColor indexed="64"/>
      </patternFill>
    </fill>
    <fill>
      <patternFill patternType="solid">
        <fgColor rgb="FF002060"/>
        <bgColor indexed="64"/>
      </patternFill>
    </fill>
    <fill>
      <patternFill patternType="solid">
        <fgColor theme="0"/>
        <bgColor indexed="64"/>
      </patternFill>
    </fill>
    <fill>
      <patternFill patternType="solid">
        <fgColor theme="0" tint="-0.249977111117893"/>
        <bgColor indexed="64"/>
      </patternFill>
    </fill>
    <fill>
      <patternFill patternType="solid">
        <fgColor theme="2" tint="-9.9978637043366805E-2"/>
        <bgColor indexed="64"/>
      </patternFill>
    </fill>
    <fill>
      <patternFill patternType="solid">
        <fgColor theme="2" tint="-0.499984740745262"/>
        <bgColor indexed="64"/>
      </patternFill>
    </fill>
    <fill>
      <patternFill patternType="solid">
        <fgColor rgb="FFFFFF00"/>
        <bgColor indexed="64"/>
      </patternFill>
    </fill>
    <fill>
      <patternFill patternType="solid">
        <fgColor rgb="FFFFFFFF"/>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s>
  <cellStyleXfs count="9">
    <xf numFmtId="0" fontId="0" fillId="0" borderId="0"/>
    <xf numFmtId="0" fontId="2" fillId="0" borderId="0"/>
    <xf numFmtId="43"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cellStyleXfs>
  <cellXfs count="207">
    <xf numFmtId="0" fontId="0" fillId="0" borderId="0" xfId="0"/>
    <xf numFmtId="0" fontId="0" fillId="0" borderId="0" xfId="0" applyAlignment="1">
      <alignment vertical="center"/>
    </xf>
    <xf numFmtId="0" fontId="7" fillId="0" borderId="1" xfId="1" applyFont="1" applyFill="1" applyBorder="1" applyAlignment="1" applyProtection="1">
      <alignment horizontal="left" vertical="center" wrapText="1"/>
    </xf>
    <xf numFmtId="0" fontId="6" fillId="3" borderId="1" xfId="0" applyFont="1" applyFill="1" applyBorder="1" applyAlignment="1">
      <alignment horizontal="left" vertical="top" wrapText="1"/>
    </xf>
    <xf numFmtId="0" fontId="6" fillId="3" borderId="1" xfId="0" applyFont="1" applyFill="1" applyBorder="1" applyAlignment="1">
      <alignment horizontal="left" vertical="top"/>
    </xf>
    <xf numFmtId="2" fontId="6" fillId="3" borderId="1" xfId="0" applyNumberFormat="1" applyFont="1" applyFill="1" applyBorder="1" applyAlignment="1">
      <alignment horizontal="left" vertical="top" wrapText="1"/>
    </xf>
    <xf numFmtId="0" fontId="5" fillId="0" borderId="1" xfId="0" applyFont="1" applyBorder="1" applyAlignment="1">
      <alignment horizontal="left" vertical="top"/>
    </xf>
    <xf numFmtId="0" fontId="5" fillId="0" borderId="1" xfId="0" applyFont="1" applyBorder="1" applyAlignment="1">
      <alignment horizontal="left" vertical="top" wrapText="1"/>
    </xf>
    <xf numFmtId="0" fontId="5" fillId="3" borderId="1" xfId="0" applyFont="1" applyFill="1" applyBorder="1" applyAlignment="1">
      <alignment horizontal="left" vertical="top"/>
    </xf>
    <xf numFmtId="2" fontId="5" fillId="3" borderId="1" xfId="0" applyNumberFormat="1" applyFont="1" applyFill="1" applyBorder="1" applyAlignment="1">
      <alignment horizontal="left" vertical="top" wrapText="1"/>
    </xf>
    <xf numFmtId="2" fontId="5" fillId="0" borderId="1" xfId="0" applyNumberFormat="1" applyFont="1" applyBorder="1" applyAlignment="1">
      <alignment horizontal="left" vertical="top" wrapText="1"/>
    </xf>
    <xf numFmtId="0" fontId="12" fillId="0" borderId="0" xfId="0" applyFont="1"/>
    <xf numFmtId="0" fontId="12" fillId="0" borderId="1" xfId="0" applyFont="1" applyBorder="1"/>
    <xf numFmtId="0" fontId="10" fillId="0" borderId="1" xfId="1" applyFont="1" applyFill="1" applyBorder="1" applyAlignment="1" applyProtection="1">
      <alignment horizontal="left" vertical="center" wrapText="1"/>
    </xf>
    <xf numFmtId="0" fontId="10" fillId="0" borderId="1" xfId="0" applyFont="1" applyFill="1" applyBorder="1" applyAlignment="1">
      <alignment horizontal="left" vertical="top" wrapText="1"/>
    </xf>
    <xf numFmtId="0" fontId="10" fillId="0" borderId="1" xfId="0" applyFont="1" applyBorder="1" applyAlignment="1">
      <alignment horizontal="left" vertical="top" wrapText="1"/>
    </xf>
    <xf numFmtId="2" fontId="13" fillId="4" borderId="1" xfId="3" applyNumberFormat="1" applyFont="1" applyFill="1" applyBorder="1" applyAlignment="1">
      <alignment horizontal="center" vertical="center" wrapText="1"/>
    </xf>
    <xf numFmtId="0" fontId="13" fillId="4" borderId="1" xfId="3" applyFont="1" applyFill="1" applyBorder="1" applyAlignment="1" applyProtection="1">
      <alignment horizontal="center" vertical="center" wrapText="1"/>
      <protection locked="0"/>
    </xf>
    <xf numFmtId="0" fontId="6" fillId="6" borderId="1" xfId="0" applyFont="1" applyFill="1" applyBorder="1" applyAlignment="1">
      <alignment horizontal="left" vertical="top" wrapText="1"/>
    </xf>
    <xf numFmtId="0" fontId="5" fillId="0" borderId="1" xfId="0" applyFont="1" applyFill="1" applyBorder="1" applyAlignment="1">
      <alignment horizontal="left" vertical="top" wrapText="1"/>
    </xf>
    <xf numFmtId="2" fontId="6" fillId="5" borderId="1" xfId="1" applyNumberFormat="1" applyFont="1" applyFill="1" applyBorder="1" applyAlignment="1" applyProtection="1">
      <alignment horizontal="left" vertical="top" wrapText="1"/>
    </xf>
    <xf numFmtId="2" fontId="6" fillId="3" borderId="1" xfId="1" applyNumberFormat="1" applyFont="1" applyFill="1" applyBorder="1" applyAlignment="1" applyProtection="1">
      <alignment horizontal="left" vertical="top" wrapText="1"/>
    </xf>
    <xf numFmtId="2" fontId="5" fillId="5" borderId="1" xfId="1" applyNumberFormat="1" applyFont="1" applyFill="1" applyBorder="1" applyAlignment="1" applyProtection="1">
      <alignment horizontal="left" vertical="top" wrapText="1"/>
    </xf>
    <xf numFmtId="0" fontId="10" fillId="0" borderId="1" xfId="3" applyFont="1" applyFill="1" applyBorder="1" applyAlignment="1">
      <alignment horizontal="left" vertical="top" wrapText="1"/>
    </xf>
    <xf numFmtId="0" fontId="17" fillId="3" borderId="1" xfId="3" applyFont="1" applyFill="1" applyBorder="1" applyAlignment="1">
      <alignment horizontal="left" vertical="top" wrapText="1"/>
    </xf>
    <xf numFmtId="0" fontId="17" fillId="3" borderId="1" xfId="0" applyFont="1" applyFill="1" applyBorder="1" applyAlignment="1">
      <alignment horizontal="left" vertical="top" wrapText="1"/>
    </xf>
    <xf numFmtId="0" fontId="17" fillId="3" borderId="1" xfId="3" applyFont="1" applyFill="1" applyBorder="1" applyAlignment="1">
      <alignment horizontal="left" vertical="center" wrapText="1"/>
    </xf>
    <xf numFmtId="2" fontId="17" fillId="3" borderId="1" xfId="1" applyNumberFormat="1" applyFont="1" applyFill="1" applyBorder="1" applyAlignment="1" applyProtection="1">
      <alignment horizontal="left" vertical="top" wrapText="1"/>
    </xf>
    <xf numFmtId="0" fontId="11" fillId="3" borderId="1" xfId="0" applyFont="1" applyFill="1" applyBorder="1"/>
    <xf numFmtId="2" fontId="5" fillId="0" borderId="1" xfId="1" applyNumberFormat="1" applyFont="1" applyFill="1" applyBorder="1" applyAlignment="1" applyProtection="1">
      <alignment horizontal="left" vertical="top" wrapText="1"/>
    </xf>
    <xf numFmtId="0" fontId="5" fillId="3" borderId="1" xfId="0" applyFont="1" applyFill="1" applyBorder="1" applyAlignment="1">
      <alignment horizontal="left" vertical="top" wrapText="1"/>
    </xf>
    <xf numFmtId="2" fontId="5" fillId="0" borderId="1" xfId="1" applyNumberFormat="1" applyFont="1" applyBorder="1" applyAlignment="1">
      <alignment horizontal="left" vertical="center" wrapText="1"/>
    </xf>
    <xf numFmtId="0" fontId="5" fillId="0" borderId="1" xfId="3" applyFont="1" applyBorder="1" applyAlignment="1">
      <alignment horizontal="left" vertical="center" wrapText="1"/>
    </xf>
    <xf numFmtId="0" fontId="18" fillId="3" borderId="1" xfId="0" applyFont="1" applyFill="1" applyBorder="1" applyAlignment="1">
      <alignment horizontal="left" vertical="center" wrapText="1"/>
    </xf>
    <xf numFmtId="0" fontId="18" fillId="0" borderId="1" xfId="0" applyFont="1" applyFill="1" applyBorder="1" applyAlignment="1">
      <alignment horizontal="left" vertical="center" wrapText="1"/>
    </xf>
    <xf numFmtId="0" fontId="14" fillId="3" borderId="1" xfId="3" applyFont="1" applyFill="1" applyBorder="1" applyAlignment="1" applyProtection="1">
      <alignment horizontal="left" vertical="top" wrapText="1"/>
      <protection locked="0"/>
    </xf>
    <xf numFmtId="0" fontId="17" fillId="5" borderId="1" xfId="0" applyFont="1" applyFill="1" applyBorder="1" applyAlignment="1">
      <alignment horizontal="left" vertical="top" wrapText="1"/>
    </xf>
    <xf numFmtId="0" fontId="10" fillId="0" borderId="1" xfId="3" applyFont="1" applyFill="1" applyBorder="1" applyAlignment="1">
      <alignment horizontal="left" vertical="center" wrapText="1"/>
    </xf>
    <xf numFmtId="2" fontId="10" fillId="0" borderId="1" xfId="1" applyNumberFormat="1" applyFont="1" applyFill="1" applyBorder="1" applyAlignment="1" applyProtection="1">
      <alignment horizontal="left" vertical="top" wrapText="1"/>
    </xf>
    <xf numFmtId="0" fontId="0" fillId="0" borderId="0" xfId="0" applyAlignment="1">
      <alignment wrapText="1"/>
    </xf>
    <xf numFmtId="0" fontId="6" fillId="7" borderId="1" xfId="0" applyFont="1" applyFill="1" applyBorder="1" applyAlignment="1">
      <alignment horizontal="center" vertical="center" wrapText="1"/>
    </xf>
    <xf numFmtId="0" fontId="5" fillId="7" borderId="1" xfId="0" applyFont="1" applyFill="1" applyBorder="1" applyAlignment="1">
      <alignment horizontal="center" vertical="center" wrapText="1"/>
    </xf>
    <xf numFmtId="0" fontId="6" fillId="0" borderId="1" xfId="0" applyFont="1" applyFill="1" applyBorder="1" applyAlignment="1">
      <alignment wrapText="1"/>
    </xf>
    <xf numFmtId="0" fontId="20" fillId="0" borderId="1" xfId="1" applyFont="1" applyFill="1" applyBorder="1" applyAlignment="1" applyProtection="1">
      <alignment horizontal="left" vertical="center" wrapText="1"/>
    </xf>
    <xf numFmtId="0" fontId="11" fillId="0" borderId="1" xfId="1" applyFont="1" applyBorder="1" applyAlignment="1">
      <alignment horizontal="left" vertical="center" wrapText="1"/>
    </xf>
    <xf numFmtId="0" fontId="5" fillId="0" borderId="1" xfId="1" applyFont="1" applyBorder="1" applyAlignment="1">
      <alignment vertical="center" wrapText="1"/>
    </xf>
    <xf numFmtId="0" fontId="6" fillId="0" borderId="1" xfId="7" applyFont="1" applyFill="1" applyBorder="1" applyAlignment="1">
      <alignment vertical="center" wrapText="1"/>
    </xf>
    <xf numFmtId="0" fontId="6" fillId="3" borderId="1" xfId="7" applyFont="1" applyFill="1" applyBorder="1" applyAlignment="1">
      <alignment vertical="center" wrapText="1"/>
    </xf>
    <xf numFmtId="0" fontId="0" fillId="0" borderId="0" xfId="0" applyAlignment="1">
      <alignment vertical="center" wrapText="1"/>
    </xf>
    <xf numFmtId="0" fontId="6" fillId="0" borderId="1" xfId="4" applyFont="1" applyBorder="1" applyAlignment="1">
      <alignment vertical="center" wrapText="1"/>
    </xf>
    <xf numFmtId="0" fontId="3" fillId="0" borderId="0" xfId="0" applyFont="1" applyAlignment="1">
      <alignment vertical="center" wrapText="1"/>
    </xf>
    <xf numFmtId="0" fontId="0" fillId="0" borderId="1" xfId="0" applyBorder="1" applyAlignment="1">
      <alignment wrapText="1"/>
    </xf>
    <xf numFmtId="0" fontId="6" fillId="0" borderId="1" xfId="0" applyFont="1" applyBorder="1" applyAlignment="1">
      <alignment vertical="center" wrapText="1"/>
    </xf>
    <xf numFmtId="0" fontId="5" fillId="0" borderId="1" xfId="0" applyFont="1" applyBorder="1" applyAlignment="1">
      <alignment horizontal="center" wrapText="1"/>
    </xf>
    <xf numFmtId="0" fontId="6" fillId="0" borderId="1" xfId="0" applyFont="1" applyBorder="1" applyAlignment="1">
      <alignment horizontal="center" wrapText="1"/>
    </xf>
    <xf numFmtId="0" fontId="0" fillId="0" borderId="0" xfId="0" applyAlignment="1">
      <alignment horizont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0" fillId="0" borderId="0" xfId="0" applyAlignment="1">
      <alignment horizontal="center" vertical="center"/>
    </xf>
    <xf numFmtId="0" fontId="6" fillId="0" borderId="1" xfId="0" quotePrefix="1" applyFont="1" applyBorder="1" applyAlignment="1">
      <alignment horizontal="center" vertical="center" wrapText="1"/>
    </xf>
    <xf numFmtId="0" fontId="5" fillId="0" borderId="1" xfId="0" quotePrefix="1" applyFont="1" applyBorder="1" applyAlignment="1">
      <alignment horizontal="center" vertical="center" wrapText="1"/>
    </xf>
    <xf numFmtId="0" fontId="21" fillId="0" borderId="1" xfId="0" applyFont="1" applyBorder="1" applyAlignment="1">
      <alignment horizontal="center" wrapText="1"/>
    </xf>
    <xf numFmtId="0" fontId="21" fillId="0" borderId="1" xfId="0" applyFont="1" applyBorder="1" applyAlignment="1">
      <alignment horizontal="center" vertical="center"/>
    </xf>
    <xf numFmtId="0" fontId="22" fillId="0" borderId="1" xfId="0" applyFont="1" applyBorder="1" applyAlignment="1">
      <alignment horizontal="center" vertical="center"/>
    </xf>
    <xf numFmtId="0" fontId="22" fillId="5" borderId="1" xfId="0" applyFont="1" applyFill="1" applyBorder="1" applyAlignment="1">
      <alignment horizontal="left" vertical="center"/>
    </xf>
    <xf numFmtId="0" fontId="22" fillId="5" borderId="1" xfId="0" applyFont="1" applyFill="1" applyBorder="1" applyAlignment="1">
      <alignment horizontal="left" vertical="center" wrapText="1"/>
    </xf>
    <xf numFmtId="0" fontId="22" fillId="5" borderId="1" xfId="0" applyFont="1" applyFill="1" applyBorder="1" applyAlignment="1">
      <alignment horizontal="center" vertical="center" wrapText="1"/>
    </xf>
    <xf numFmtId="0" fontId="23" fillId="5" borderId="1" xfId="0" applyFont="1" applyFill="1" applyBorder="1" applyAlignment="1">
      <alignment horizontal="left" vertical="center"/>
    </xf>
    <xf numFmtId="0" fontId="22" fillId="0" borderId="0" xfId="0" applyFont="1"/>
    <xf numFmtId="0" fontId="21" fillId="9" borderId="5" xfId="0" applyFont="1" applyFill="1" applyBorder="1" applyAlignment="1">
      <alignment vertical="center" wrapText="1"/>
    </xf>
    <xf numFmtId="0" fontId="21" fillId="9" borderId="6" xfId="0" applyFont="1" applyFill="1" applyBorder="1" applyAlignment="1">
      <alignment vertical="center" wrapText="1"/>
    </xf>
    <xf numFmtId="0" fontId="21" fillId="9" borderId="7" xfId="0" applyFont="1" applyFill="1" applyBorder="1" applyAlignment="1">
      <alignment vertical="center" wrapText="1"/>
    </xf>
    <xf numFmtId="0" fontId="22" fillId="10" borderId="1" xfId="0" applyFont="1" applyFill="1" applyBorder="1" applyAlignment="1">
      <alignment vertical="center" wrapText="1"/>
    </xf>
    <xf numFmtId="0" fontId="25" fillId="10" borderId="1" xfId="0" applyFont="1" applyFill="1" applyBorder="1" applyAlignment="1">
      <alignment vertical="center" wrapText="1"/>
    </xf>
    <xf numFmtId="0" fontId="22" fillId="5" borderId="1" xfId="0" applyFont="1" applyFill="1" applyBorder="1" applyAlignment="1">
      <alignment vertical="center" wrapText="1"/>
    </xf>
    <xf numFmtId="0" fontId="21" fillId="0" borderId="0" xfId="0" applyFont="1"/>
    <xf numFmtId="0" fontId="17" fillId="5" borderId="1" xfId="0" applyFont="1" applyFill="1" applyBorder="1" applyAlignment="1">
      <alignment horizontal="center" vertical="center" wrapText="1"/>
    </xf>
    <xf numFmtId="2" fontId="17" fillId="5" borderId="1" xfId="0" applyNumberFormat="1" applyFont="1" applyFill="1" applyBorder="1" applyAlignment="1">
      <alignment horizontal="center" vertical="center" wrapText="1"/>
    </xf>
    <xf numFmtId="0" fontId="10" fillId="5"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6" borderId="1" xfId="0" applyFont="1" applyFill="1" applyBorder="1" applyAlignment="1">
      <alignment horizontal="left" vertical="center" wrapText="1"/>
    </xf>
    <xf numFmtId="0" fontId="6" fillId="5" borderId="1" xfId="0" applyFont="1" applyFill="1" applyBorder="1" applyAlignment="1">
      <alignment horizontal="center" vertical="center" wrapText="1"/>
    </xf>
    <xf numFmtId="2" fontId="6" fillId="5" borderId="1" xfId="0" applyNumberFormat="1" applyFont="1" applyFill="1" applyBorder="1" applyAlignment="1">
      <alignment horizontal="center" vertical="center" wrapText="1"/>
    </xf>
    <xf numFmtId="0" fontId="3" fillId="5" borderId="1" xfId="0" applyFont="1" applyFill="1" applyBorder="1" applyAlignment="1">
      <alignment horizontal="center" vertical="center"/>
    </xf>
    <xf numFmtId="0" fontId="5" fillId="0" borderId="1" xfId="0" applyFont="1" applyFill="1" applyBorder="1" applyAlignment="1">
      <alignment horizontal="left" vertical="center" wrapText="1"/>
    </xf>
    <xf numFmtId="0" fontId="5" fillId="0" borderId="1" xfId="0" applyFont="1" applyBorder="1" applyAlignment="1">
      <alignment horizontal="left" vertical="center" wrapText="1"/>
    </xf>
    <xf numFmtId="0" fontId="5" fillId="5" borderId="1" xfId="0" applyFont="1" applyFill="1" applyBorder="1" applyAlignment="1">
      <alignment horizontal="left" vertical="top" wrapText="1"/>
    </xf>
    <xf numFmtId="0" fontId="6" fillId="3" borderId="1" xfId="0" applyFont="1" applyFill="1" applyBorder="1" applyAlignment="1">
      <alignment horizontal="left" vertical="center" wrapText="1"/>
    </xf>
    <xf numFmtId="0" fontId="6" fillId="3" borderId="1" xfId="0" applyFont="1" applyFill="1" applyBorder="1" applyAlignment="1">
      <alignment horizontal="center" vertical="center" wrapText="1"/>
    </xf>
    <xf numFmtId="0" fontId="0" fillId="0" borderId="0" xfId="0" applyAlignment="1">
      <alignment horizontal="center" vertical="center" wrapText="1"/>
    </xf>
    <xf numFmtId="2" fontId="17" fillId="5" borderId="1" xfId="1" applyNumberFormat="1" applyFont="1" applyFill="1" applyBorder="1" applyAlignment="1" applyProtection="1">
      <alignment horizontal="center" vertical="center" wrapText="1"/>
    </xf>
    <xf numFmtId="2" fontId="5" fillId="0" borderId="1" xfId="1" applyNumberFormat="1" applyFont="1" applyFill="1" applyBorder="1" applyAlignment="1" applyProtection="1">
      <alignment horizontal="left" vertical="center" wrapText="1"/>
    </xf>
    <xf numFmtId="2" fontId="6" fillId="0" borderId="1" xfId="1" applyNumberFormat="1" applyFont="1" applyFill="1" applyBorder="1" applyAlignment="1" applyProtection="1">
      <alignment horizontal="center" vertical="center" wrapText="1"/>
    </xf>
    <xf numFmtId="2" fontId="6" fillId="2" borderId="1" xfId="1" applyNumberFormat="1" applyFont="1" applyFill="1" applyBorder="1" applyAlignment="1" applyProtection="1">
      <alignment horizontal="center" vertical="center" wrapText="1"/>
    </xf>
    <xf numFmtId="0" fontId="6" fillId="0" borderId="1" xfId="0" applyFont="1" applyFill="1" applyBorder="1" applyAlignment="1">
      <alignment horizontal="center" vertical="center" wrapText="1"/>
    </xf>
    <xf numFmtId="2" fontId="6" fillId="0" borderId="1" xfId="0" applyNumberFormat="1" applyFont="1" applyFill="1" applyBorder="1" applyAlignment="1">
      <alignment horizontal="center" vertical="center" wrapText="1"/>
    </xf>
    <xf numFmtId="2" fontId="9" fillId="0" borderId="1" xfId="0" applyNumberFormat="1" applyFont="1" applyFill="1" applyBorder="1" applyAlignment="1">
      <alignment horizontal="center" vertical="center" wrapText="1"/>
    </xf>
    <xf numFmtId="0" fontId="0" fillId="0" borderId="1" xfId="0" applyBorder="1" applyAlignment="1">
      <alignment horizontal="center" vertical="center" wrapText="1"/>
    </xf>
    <xf numFmtId="0" fontId="27" fillId="5" borderId="1" xfId="0" applyFont="1" applyFill="1" applyBorder="1" applyAlignment="1">
      <alignment horizontal="center" vertical="center"/>
    </xf>
    <xf numFmtId="0" fontId="1" fillId="0" borderId="0" xfId="0" applyFont="1" applyAlignment="1">
      <alignment horizontal="center" vertical="center" wrapText="1"/>
    </xf>
    <xf numFmtId="0" fontId="6" fillId="3" borderId="1" xfId="0" applyFont="1" applyFill="1" applyBorder="1" applyAlignment="1">
      <alignment horizontal="center" vertical="center"/>
    </xf>
    <xf numFmtId="2" fontId="9" fillId="3" borderId="1" xfId="0" applyNumberFormat="1" applyFont="1" applyFill="1" applyBorder="1" applyAlignment="1">
      <alignment horizontal="center" vertical="center"/>
    </xf>
    <xf numFmtId="2" fontId="6" fillId="3" borderId="1" xfId="0" applyNumberFormat="1" applyFont="1" applyFill="1" applyBorder="1" applyAlignment="1">
      <alignment horizontal="center" vertical="center" wrapText="1"/>
    </xf>
    <xf numFmtId="0" fontId="16" fillId="4" borderId="1" xfId="3" applyFont="1" applyFill="1" applyBorder="1" applyAlignment="1">
      <alignment horizontal="center" vertical="center" wrapText="1"/>
    </xf>
    <xf numFmtId="0" fontId="12" fillId="0" borderId="0" xfId="0" applyFont="1" applyAlignment="1">
      <alignment horizontal="center"/>
    </xf>
    <xf numFmtId="2" fontId="6" fillId="5" borderId="1" xfId="1" applyNumberFormat="1" applyFont="1" applyFill="1" applyBorder="1" applyAlignment="1" applyProtection="1">
      <alignment horizontal="center" vertical="center" wrapText="1"/>
    </xf>
    <xf numFmtId="0" fontId="0" fillId="5" borderId="0" xfId="0" applyFill="1" applyAlignment="1">
      <alignment vertical="center" wrapText="1"/>
    </xf>
    <xf numFmtId="0" fontId="0" fillId="5" borderId="0" xfId="0" applyFill="1" applyAlignment="1">
      <alignment wrapText="1"/>
    </xf>
    <xf numFmtId="2" fontId="29" fillId="5" borderId="1" xfId="0" applyNumberFormat="1" applyFont="1" applyFill="1" applyBorder="1" applyAlignment="1">
      <alignment horizontal="center" vertical="center" wrapText="1"/>
    </xf>
    <xf numFmtId="2" fontId="29" fillId="0" borderId="1" xfId="0" applyNumberFormat="1" applyFont="1" applyFill="1" applyBorder="1" applyAlignment="1">
      <alignment horizontal="center" vertical="center" wrapText="1"/>
    </xf>
    <xf numFmtId="2" fontId="29" fillId="0" borderId="1" xfId="1" applyNumberFormat="1" applyFont="1" applyFill="1" applyBorder="1" applyAlignment="1" applyProtection="1">
      <alignment horizontal="center" vertical="center" wrapText="1"/>
    </xf>
    <xf numFmtId="0" fontId="5" fillId="0" borderId="1" xfId="0" applyFont="1" applyBorder="1" applyAlignment="1">
      <alignment horizontal="left" vertical="top" wrapText="1"/>
    </xf>
    <xf numFmtId="2" fontId="9" fillId="5" borderId="1" xfId="0" applyNumberFormat="1" applyFont="1" applyFill="1" applyBorder="1" applyAlignment="1">
      <alignment horizontal="center" vertical="center" wrapText="1"/>
    </xf>
    <xf numFmtId="0" fontId="10" fillId="5" borderId="1" xfId="0" applyFont="1" applyFill="1" applyBorder="1" applyAlignment="1">
      <alignment horizontal="left" vertical="center" wrapText="1"/>
    </xf>
    <xf numFmtId="0" fontId="10" fillId="5" borderId="1" xfId="0" applyFont="1" applyFill="1" applyBorder="1" applyAlignment="1">
      <alignment horizontal="left" vertical="top" wrapText="1"/>
    </xf>
    <xf numFmtId="0" fontId="17" fillId="0" borderId="1" xfId="0" applyFont="1" applyFill="1" applyBorder="1" applyAlignment="1">
      <alignment horizontal="left" vertical="top" wrapText="1"/>
    </xf>
    <xf numFmtId="0" fontId="10" fillId="0" borderId="1" xfId="0" applyFont="1" applyFill="1" applyBorder="1" applyAlignment="1">
      <alignment horizontal="left" vertical="center" wrapText="1"/>
    </xf>
    <xf numFmtId="2" fontId="17" fillId="0" borderId="1" xfId="0" applyNumberFormat="1" applyFont="1" applyFill="1" applyBorder="1" applyAlignment="1">
      <alignment horizontal="left" vertical="top" wrapText="1"/>
    </xf>
    <xf numFmtId="2" fontId="17" fillId="0" borderId="1" xfId="1" applyNumberFormat="1" applyFont="1" applyFill="1" applyBorder="1" applyAlignment="1" applyProtection="1">
      <alignment horizontal="left" vertical="top" wrapText="1"/>
    </xf>
    <xf numFmtId="2" fontId="10" fillId="5" borderId="1" xfId="1" applyNumberFormat="1" applyFont="1" applyFill="1" applyBorder="1" applyAlignment="1" applyProtection="1">
      <alignment horizontal="left" vertical="center" wrapText="1"/>
    </xf>
    <xf numFmtId="0" fontId="0" fillId="5" borderId="0" xfId="0" applyFill="1" applyAlignment="1">
      <alignment horizontal="center" vertical="center"/>
    </xf>
    <xf numFmtId="2" fontId="30" fillId="5" borderId="1" xfId="1" applyNumberFormat="1" applyFont="1" applyFill="1" applyBorder="1" applyAlignment="1" applyProtection="1">
      <alignment horizontal="center" vertical="center" wrapText="1"/>
    </xf>
    <xf numFmtId="2" fontId="31" fillId="5" borderId="1" xfId="1" applyNumberFormat="1" applyFont="1" applyFill="1" applyBorder="1" applyAlignment="1" applyProtection="1">
      <alignment horizontal="center" vertical="center" wrapText="1"/>
    </xf>
    <xf numFmtId="0" fontId="1" fillId="0" borderId="0" xfId="0" applyFont="1" applyAlignment="1">
      <alignment wrapText="1"/>
    </xf>
    <xf numFmtId="0" fontId="10" fillId="0" borderId="1" xfId="0" applyFont="1" applyBorder="1" applyAlignment="1">
      <alignment horizontal="left" vertical="center" wrapText="1"/>
    </xf>
    <xf numFmtId="2" fontId="0" fillId="0" borderId="0" xfId="0" applyNumberFormat="1" applyAlignment="1">
      <alignment wrapText="1"/>
    </xf>
    <xf numFmtId="2" fontId="9" fillId="3" borderId="1" xfId="0" applyNumberFormat="1" applyFont="1" applyFill="1" applyBorder="1" applyAlignment="1">
      <alignment horizontal="center" vertical="center" wrapText="1"/>
    </xf>
    <xf numFmtId="2" fontId="6" fillId="2" borderId="1" xfId="1" applyNumberFormat="1" applyFont="1" applyFill="1" applyBorder="1" applyAlignment="1" applyProtection="1">
      <alignment horizontal="center" vertical="center" wrapText="1"/>
    </xf>
    <xf numFmtId="2" fontId="6" fillId="5" borderId="1" xfId="1" applyNumberFormat="1" applyFont="1" applyFill="1" applyBorder="1" applyAlignment="1" applyProtection="1">
      <alignment vertical="center" wrapText="1"/>
    </xf>
    <xf numFmtId="0" fontId="6" fillId="6" borderId="1" xfId="0" applyFont="1" applyFill="1" applyBorder="1" applyAlignment="1">
      <alignment vertical="center" wrapText="1"/>
    </xf>
    <xf numFmtId="0" fontId="6" fillId="0" borderId="1" xfId="0" applyFont="1" applyFill="1" applyBorder="1" applyAlignment="1">
      <alignment vertical="top" wrapText="1"/>
    </xf>
    <xf numFmtId="0" fontId="6" fillId="0" borderId="1" xfId="0" applyFont="1" applyBorder="1" applyAlignment="1">
      <alignment vertical="top" wrapText="1"/>
    </xf>
    <xf numFmtId="0" fontId="17" fillId="0" borderId="1" xfId="5" applyFont="1" applyBorder="1" applyAlignment="1">
      <alignment vertical="center" wrapText="1"/>
    </xf>
    <xf numFmtId="0" fontId="6" fillId="0" borderId="1" xfId="3" applyFont="1" applyBorder="1" applyAlignment="1">
      <alignment vertical="center" wrapText="1"/>
    </xf>
    <xf numFmtId="0" fontId="6" fillId="6" borderId="1" xfId="0" applyFont="1" applyFill="1" applyBorder="1" applyAlignment="1">
      <alignment vertical="top" wrapText="1"/>
    </xf>
    <xf numFmtId="0" fontId="17" fillId="0" borderId="1" xfId="0" applyFont="1" applyBorder="1" applyAlignment="1">
      <alignment vertical="top" wrapText="1"/>
    </xf>
    <xf numFmtId="0" fontId="6" fillId="5" borderId="1" xfId="0" applyFont="1" applyFill="1" applyBorder="1" applyAlignment="1">
      <alignment vertical="center" wrapText="1"/>
    </xf>
    <xf numFmtId="0" fontId="6" fillId="5" borderId="1" xfId="0" applyFont="1" applyFill="1" applyBorder="1" applyAlignment="1">
      <alignment vertical="top" wrapText="1"/>
    </xf>
    <xf numFmtId="0" fontId="6" fillId="3" borderId="1" xfId="0" applyFont="1" applyFill="1" applyBorder="1" applyAlignment="1">
      <alignment vertical="top" wrapText="1"/>
    </xf>
    <xf numFmtId="0" fontId="6" fillId="3" borderId="1" xfId="0" applyFont="1" applyFill="1" applyBorder="1" applyAlignment="1">
      <alignment vertical="center" wrapText="1"/>
    </xf>
    <xf numFmtId="0" fontId="6" fillId="3" borderId="1" xfId="6" applyFont="1" applyFill="1" applyBorder="1" applyAlignment="1">
      <alignment vertical="center" wrapText="1"/>
    </xf>
    <xf numFmtId="2" fontId="6" fillId="0" borderId="1" xfId="1" applyNumberFormat="1" applyFont="1" applyFill="1" applyBorder="1" applyAlignment="1" applyProtection="1">
      <alignment vertical="top" wrapText="1"/>
    </xf>
    <xf numFmtId="0" fontId="6" fillId="3" borderId="1" xfId="6" applyFont="1" applyFill="1" applyBorder="1" applyAlignment="1">
      <alignment horizontal="center" vertical="center" wrapText="1"/>
    </xf>
    <xf numFmtId="0" fontId="33" fillId="0" borderId="0" xfId="0" applyFont="1" applyBorder="1" applyAlignment="1">
      <alignment horizontal="center" vertical="center" wrapText="1"/>
    </xf>
    <xf numFmtId="2" fontId="33" fillId="0" borderId="0" xfId="0" applyNumberFormat="1" applyFont="1" applyBorder="1" applyAlignment="1">
      <alignment horizontal="center" vertical="center" wrapText="1"/>
    </xf>
    <xf numFmtId="0" fontId="33" fillId="9" borderId="1" xfId="0" applyFont="1" applyFill="1" applyBorder="1" applyAlignment="1">
      <alignment horizontal="center" vertical="center" wrapText="1"/>
    </xf>
    <xf numFmtId="2" fontId="6" fillId="3" borderId="1" xfId="1" applyNumberFormat="1" applyFont="1" applyFill="1" applyBorder="1" applyAlignment="1" applyProtection="1">
      <alignment horizontal="center" vertical="center" wrapText="1"/>
    </xf>
    <xf numFmtId="2" fontId="9" fillId="3" borderId="1" xfId="1" applyNumberFormat="1" applyFont="1" applyFill="1" applyBorder="1" applyAlignment="1" applyProtection="1">
      <alignment horizontal="center" vertical="center" wrapText="1"/>
    </xf>
    <xf numFmtId="0" fontId="5" fillId="3" borderId="1" xfId="0" applyFont="1" applyFill="1" applyBorder="1" applyAlignment="1">
      <alignment horizontal="center" vertical="center"/>
    </xf>
    <xf numFmtId="2" fontId="5" fillId="3" borderId="1" xfId="0" applyNumberFormat="1" applyFont="1" applyFill="1" applyBorder="1" applyAlignment="1">
      <alignment horizontal="center" vertical="center"/>
    </xf>
    <xf numFmtId="2" fontId="8" fillId="3" borderId="1" xfId="0" applyNumberFormat="1" applyFont="1" applyFill="1" applyBorder="1" applyAlignment="1">
      <alignment horizontal="center" vertical="center"/>
    </xf>
    <xf numFmtId="2" fontId="6" fillId="3" borderId="1" xfId="0" applyNumberFormat="1" applyFont="1" applyFill="1" applyBorder="1" applyAlignment="1">
      <alignment horizontal="center" vertical="center"/>
    </xf>
    <xf numFmtId="0" fontId="5" fillId="3" borderId="1" xfId="0" applyFont="1" applyFill="1" applyBorder="1" applyAlignment="1">
      <alignment horizontal="center" vertical="center" wrapText="1"/>
    </xf>
    <xf numFmtId="0" fontId="19" fillId="0" borderId="0" xfId="0" applyFont="1" applyAlignment="1">
      <alignment horizontal="center" vertical="center"/>
    </xf>
    <xf numFmtId="2" fontId="0" fillId="0" borderId="0" xfId="0" applyNumberFormat="1" applyAlignment="1">
      <alignment horizontal="center" vertical="center"/>
    </xf>
    <xf numFmtId="0" fontId="5" fillId="5" borderId="1" xfId="0" applyFont="1" applyFill="1" applyBorder="1" applyAlignment="1">
      <alignment horizontal="center" vertical="center"/>
    </xf>
    <xf numFmtId="0" fontId="0" fillId="0" borderId="1" xfId="0" applyBorder="1" applyAlignment="1">
      <alignment horizontal="center" vertical="center"/>
    </xf>
    <xf numFmtId="2" fontId="6" fillId="9" borderId="1" xfId="0" applyNumberFormat="1" applyFont="1" applyFill="1" applyBorder="1" applyAlignment="1">
      <alignment horizontal="center" vertical="center"/>
    </xf>
    <xf numFmtId="0" fontId="6" fillId="9" borderId="1" xfId="0" applyFont="1" applyFill="1" applyBorder="1" applyAlignment="1">
      <alignment horizontal="center" vertical="center"/>
    </xf>
    <xf numFmtId="0" fontId="34" fillId="9" borderId="1" xfId="0" applyFont="1" applyFill="1" applyBorder="1" applyAlignment="1">
      <alignment horizontal="center" vertical="center"/>
    </xf>
    <xf numFmtId="0" fontId="5" fillId="0" borderId="1" xfId="0" applyFont="1" applyBorder="1" applyAlignment="1">
      <alignment horizontal="center" vertical="top" wrapText="1"/>
    </xf>
    <xf numFmtId="0" fontId="0" fillId="0" borderId="1" xfId="0" applyBorder="1" applyAlignment="1">
      <alignment vertical="center" wrapText="1"/>
    </xf>
    <xf numFmtId="0" fontId="1" fillId="9" borderId="1" xfId="0" applyFont="1" applyFill="1" applyBorder="1" applyAlignment="1">
      <alignment vertical="center" wrapText="1"/>
    </xf>
    <xf numFmtId="0" fontId="0" fillId="0" borderId="1" xfId="0" applyBorder="1" applyAlignment="1">
      <alignment vertical="center"/>
    </xf>
    <xf numFmtId="0" fontId="1" fillId="7" borderId="1" xfId="0" applyFont="1" applyFill="1" applyBorder="1" applyAlignment="1">
      <alignment vertical="center"/>
    </xf>
    <xf numFmtId="0" fontId="0" fillId="0" borderId="1" xfId="0" applyBorder="1" applyAlignment="1">
      <alignment horizontal="center"/>
    </xf>
    <xf numFmtId="0" fontId="17" fillId="3" borderId="1" xfId="3" applyFont="1" applyFill="1" applyBorder="1" applyAlignment="1" applyProtection="1">
      <alignment horizontal="center" vertical="top" wrapText="1"/>
      <protection locked="0"/>
    </xf>
    <xf numFmtId="0" fontId="17" fillId="3" borderId="1" xfId="3" applyFont="1" applyFill="1" applyBorder="1" applyAlignment="1" applyProtection="1">
      <alignment horizontal="center" vertical="center" wrapText="1"/>
      <protection locked="0"/>
    </xf>
    <xf numFmtId="0" fontId="15" fillId="3" borderId="1" xfId="3" applyFont="1" applyFill="1" applyBorder="1" applyAlignment="1">
      <alignment horizontal="center" vertical="center" wrapText="1"/>
    </xf>
    <xf numFmtId="0" fontId="15" fillId="3" borderId="1" xfId="3" applyFont="1" applyFill="1" applyBorder="1" applyAlignment="1" applyProtection="1">
      <alignment horizontal="center" vertical="center" wrapText="1"/>
      <protection locked="0"/>
    </xf>
    <xf numFmtId="0" fontId="6" fillId="3" borderId="1" xfId="6" applyFont="1" applyFill="1" applyBorder="1" applyAlignment="1">
      <alignment horizontal="left" vertical="center" wrapText="1"/>
    </xf>
    <xf numFmtId="49" fontId="26" fillId="5" borderId="1" xfId="0" applyNumberFormat="1" applyFont="1" applyFill="1" applyBorder="1" applyAlignment="1">
      <alignment horizontal="left" vertical="center"/>
    </xf>
    <xf numFmtId="0" fontId="24" fillId="5" borderId="1" xfId="0" applyFont="1" applyFill="1" applyBorder="1" applyAlignment="1">
      <alignment horizontal="left" vertical="center"/>
    </xf>
    <xf numFmtId="49" fontId="24" fillId="5" borderId="1" xfId="0" applyNumberFormat="1" applyFont="1" applyFill="1" applyBorder="1" applyAlignment="1">
      <alignment horizontal="left" vertical="center"/>
    </xf>
    <xf numFmtId="0" fontId="22" fillId="0" borderId="3" xfId="0" applyFont="1" applyBorder="1" applyAlignment="1">
      <alignment horizontal="left" vertical="center" wrapText="1"/>
    </xf>
    <xf numFmtId="0" fontId="22" fillId="0" borderId="4" xfId="0" applyFont="1" applyBorder="1" applyAlignment="1">
      <alignment horizontal="left" vertical="center" wrapText="1"/>
    </xf>
    <xf numFmtId="0" fontId="22" fillId="0" borderId="2" xfId="0" applyFont="1" applyBorder="1" applyAlignment="1">
      <alignment horizontal="left" vertical="center" wrapText="1"/>
    </xf>
    <xf numFmtId="0" fontId="16" fillId="8" borderId="1" xfId="0" applyFont="1" applyFill="1" applyBorder="1" applyAlignment="1">
      <alignment horizontal="center" wrapText="1"/>
    </xf>
    <xf numFmtId="0" fontId="21" fillId="0" borderId="5" xfId="0" applyFont="1" applyBorder="1" applyAlignment="1">
      <alignment horizontal="center" vertical="center" wrapText="1"/>
    </xf>
    <xf numFmtId="0" fontId="21" fillId="0" borderId="6" xfId="0" applyFont="1" applyBorder="1" applyAlignment="1">
      <alignment horizontal="center" vertical="center" wrapText="1"/>
    </xf>
    <xf numFmtId="0" fontId="21" fillId="0" borderId="7" xfId="0" applyFont="1" applyBorder="1" applyAlignment="1">
      <alignment horizontal="center" vertical="center" wrapText="1"/>
    </xf>
    <xf numFmtId="0" fontId="32" fillId="8" borderId="5" xfId="0" applyFont="1" applyFill="1" applyBorder="1" applyAlignment="1">
      <alignment horizontal="center" wrapText="1"/>
    </xf>
    <xf numFmtId="0" fontId="32" fillId="8" borderId="6" xfId="0" applyFont="1" applyFill="1" applyBorder="1" applyAlignment="1">
      <alignment horizontal="center" wrapText="1"/>
    </xf>
    <xf numFmtId="0" fontId="32" fillId="8" borderId="7" xfId="0" applyFont="1" applyFill="1" applyBorder="1" applyAlignment="1">
      <alignment horizontal="center" wrapText="1"/>
    </xf>
    <xf numFmtId="0" fontId="21" fillId="9" borderId="5" xfId="0" applyFont="1" applyFill="1" applyBorder="1" applyAlignment="1">
      <alignment horizontal="left" vertical="center" wrapText="1"/>
    </xf>
    <xf numFmtId="0" fontId="21" fillId="9" borderId="6" xfId="0" applyFont="1" applyFill="1" applyBorder="1" applyAlignment="1">
      <alignment horizontal="left" vertical="center" wrapText="1"/>
    </xf>
    <xf numFmtId="0" fontId="21" fillId="9" borderId="7" xfId="0" applyFont="1" applyFill="1" applyBorder="1" applyAlignment="1">
      <alignment horizontal="left" vertical="center" wrapText="1"/>
    </xf>
    <xf numFmtId="0" fontId="28" fillId="0" borderId="1" xfId="0" applyFont="1" applyBorder="1" applyAlignment="1">
      <alignment horizontal="center" vertical="center" wrapText="1"/>
    </xf>
    <xf numFmtId="0" fontId="11" fillId="6" borderId="5" xfId="0" applyFont="1" applyFill="1" applyBorder="1" applyAlignment="1">
      <alignment horizontal="left" vertical="top" wrapText="1"/>
    </xf>
    <xf numFmtId="0" fontId="11" fillId="6" borderId="6" xfId="0" applyFont="1" applyFill="1" applyBorder="1" applyAlignment="1">
      <alignment horizontal="left" vertical="top" wrapText="1"/>
    </xf>
    <xf numFmtId="0" fontId="11" fillId="6" borderId="7" xfId="0" applyFont="1" applyFill="1" applyBorder="1" applyAlignment="1">
      <alignment horizontal="left" vertical="top" wrapText="1"/>
    </xf>
    <xf numFmtId="0" fontId="5" fillId="0" borderId="1" xfId="0" applyFont="1" applyBorder="1" applyAlignment="1">
      <alignment horizontal="left" vertical="top" wrapText="1"/>
    </xf>
    <xf numFmtId="0" fontId="28" fillId="0" borderId="5" xfId="0" applyFont="1" applyBorder="1" applyAlignment="1">
      <alignment horizontal="center" vertical="center"/>
    </xf>
    <xf numFmtId="0" fontId="28" fillId="0" borderId="6" xfId="0" applyFont="1" applyBorder="1" applyAlignment="1">
      <alignment horizontal="center" vertical="center"/>
    </xf>
    <xf numFmtId="0" fontId="28" fillId="0" borderId="7" xfId="0" applyFont="1" applyBorder="1" applyAlignment="1">
      <alignment horizontal="center" vertical="center"/>
    </xf>
    <xf numFmtId="2" fontId="6" fillId="2" borderId="1" xfId="1" applyNumberFormat="1" applyFont="1" applyFill="1" applyBorder="1" applyAlignment="1" applyProtection="1">
      <alignment horizontal="center" vertical="center" wrapText="1"/>
    </xf>
    <xf numFmtId="0" fontId="6" fillId="5" borderId="1" xfId="0" applyFont="1" applyFill="1" applyBorder="1" applyAlignment="1">
      <alignment horizontal="center" vertical="center"/>
    </xf>
    <xf numFmtId="2" fontId="6" fillId="5" borderId="1" xfId="0" applyNumberFormat="1" applyFont="1" applyFill="1" applyBorder="1" applyAlignment="1">
      <alignment horizontal="center" vertical="top"/>
    </xf>
    <xf numFmtId="0" fontId="1" fillId="0" borderId="1" xfId="0" applyFont="1" applyBorder="1" applyAlignment="1">
      <alignment horizontal="center" vertical="center"/>
    </xf>
    <xf numFmtId="0" fontId="11" fillId="0" borderId="1" xfId="0" applyFont="1" applyBorder="1" applyAlignment="1">
      <alignment horizontal="center"/>
    </xf>
    <xf numFmtId="0" fontId="10" fillId="3" borderId="1" xfId="3" applyFont="1" applyFill="1" applyBorder="1" applyAlignment="1" applyProtection="1">
      <alignment horizontal="center" vertical="top" wrapText="1"/>
      <protection locked="0"/>
    </xf>
    <xf numFmtId="0" fontId="14" fillId="3" borderId="1" xfId="3" applyFont="1" applyFill="1" applyBorder="1" applyAlignment="1">
      <alignment horizontal="center" vertical="top" wrapText="1"/>
    </xf>
    <xf numFmtId="0" fontId="10" fillId="3" borderId="1" xfId="0" applyFont="1" applyFill="1" applyBorder="1" applyAlignment="1" applyProtection="1">
      <alignment horizontal="center" vertical="top" wrapText="1"/>
      <protection locked="0"/>
    </xf>
    <xf numFmtId="167" fontId="10" fillId="3" borderId="1" xfId="2" applyNumberFormat="1" applyFont="1" applyFill="1" applyBorder="1" applyAlignment="1" applyProtection="1">
      <alignment horizontal="center" vertical="top" wrapText="1"/>
      <protection locked="0"/>
    </xf>
    <xf numFmtId="167" fontId="14" fillId="3" borderId="1" xfId="3" applyNumberFormat="1" applyFont="1" applyFill="1" applyBorder="1" applyAlignment="1">
      <alignment horizontal="center" vertical="top" wrapText="1"/>
    </xf>
    <xf numFmtId="0" fontId="13" fillId="4" borderId="1" xfId="3" applyFont="1" applyFill="1" applyBorder="1" applyAlignment="1" applyProtection="1">
      <alignment horizontal="left" vertical="center" wrapText="1"/>
      <protection locked="0"/>
    </xf>
    <xf numFmtId="0" fontId="12" fillId="0" borderId="0" xfId="0" applyFont="1" applyAlignment="1">
      <alignment horizontal="left"/>
    </xf>
  </cellXfs>
  <cellStyles count="9">
    <cellStyle name="Comma" xfId="2" builtinId="3"/>
    <cellStyle name="Normal" xfId="0" builtinId="0"/>
    <cellStyle name="Normal 2" xfId="1"/>
    <cellStyle name="Normal 3 10" xfId="8"/>
    <cellStyle name="Normal 3 2 3" xfId="3"/>
    <cellStyle name="Normal 3 2 5" xfId="6"/>
    <cellStyle name="Normal 3 2 6" xfId="7"/>
    <cellStyle name="Normal 4" xfId="5"/>
    <cellStyle name="Normal 5" xfId="4"/>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sheetPr>
    <tabColor rgb="FFFFC000"/>
  </sheetPr>
  <dimension ref="A1:F94"/>
  <sheetViews>
    <sheetView topLeftCell="A40" workbookViewId="0">
      <selection activeCell="B30" sqref="B30"/>
    </sheetView>
  </sheetViews>
  <sheetFormatPr defaultRowHeight="15"/>
  <cols>
    <col min="1" max="1" width="52" customWidth="1"/>
    <col min="2" max="2" width="29.140625" style="58" customWidth="1"/>
    <col min="3" max="3" width="25.140625" style="55" customWidth="1"/>
    <col min="4" max="6" width="21.140625" style="55" customWidth="1"/>
  </cols>
  <sheetData>
    <row r="1" spans="1:6" ht="21.75" customHeight="1">
      <c r="A1" s="181" t="s">
        <v>255</v>
      </c>
      <c r="B1" s="182"/>
      <c r="C1" s="182"/>
      <c r="D1" s="182"/>
      <c r="E1" s="182"/>
      <c r="F1" s="183"/>
    </row>
    <row r="2" spans="1:6">
      <c r="A2" s="52" t="s">
        <v>0</v>
      </c>
      <c r="B2" s="57" t="s">
        <v>294</v>
      </c>
      <c r="C2" s="53"/>
      <c r="D2" s="53"/>
      <c r="E2" s="53"/>
      <c r="F2" s="53"/>
    </row>
    <row r="3" spans="1:6">
      <c r="A3" s="52" t="s">
        <v>1</v>
      </c>
      <c r="B3" s="57">
        <v>13</v>
      </c>
      <c r="C3" s="53"/>
      <c r="D3" s="53"/>
      <c r="E3" s="53"/>
      <c r="F3" s="53"/>
    </row>
    <row r="4" spans="1:6" ht="71.25">
      <c r="A4" s="40" t="s">
        <v>258</v>
      </c>
      <c r="B4" s="40" t="s">
        <v>2</v>
      </c>
      <c r="C4" s="40" t="s">
        <v>259</v>
      </c>
      <c r="D4" s="40" t="s">
        <v>260</v>
      </c>
      <c r="E4" s="40" t="s">
        <v>253</v>
      </c>
      <c r="F4" s="40" t="s">
        <v>254</v>
      </c>
    </row>
    <row r="5" spans="1:6" ht="18.75" customHeight="1">
      <c r="A5" s="2" t="s">
        <v>3</v>
      </c>
      <c r="B5" s="57">
        <v>13</v>
      </c>
      <c r="C5" s="54">
        <v>12</v>
      </c>
      <c r="D5" s="54">
        <v>11</v>
      </c>
      <c r="E5" s="59" t="s">
        <v>296</v>
      </c>
      <c r="F5" s="59" t="s">
        <v>296</v>
      </c>
    </row>
    <row r="6" spans="1:6" ht="18.75" customHeight="1">
      <c r="A6" s="2" t="s">
        <v>6</v>
      </c>
      <c r="B6" s="57">
        <v>28</v>
      </c>
      <c r="C6" s="54">
        <v>18</v>
      </c>
      <c r="D6" s="54">
        <v>14</v>
      </c>
      <c r="E6" s="59" t="s">
        <v>296</v>
      </c>
      <c r="F6" s="59" t="s">
        <v>296</v>
      </c>
    </row>
    <row r="7" spans="1:6" ht="18.75" customHeight="1">
      <c r="A7" s="2" t="s">
        <v>295</v>
      </c>
      <c r="B7" s="57">
        <v>2</v>
      </c>
      <c r="C7" s="54">
        <v>2</v>
      </c>
      <c r="D7" s="54">
        <v>1</v>
      </c>
      <c r="E7" s="59" t="s">
        <v>296</v>
      </c>
      <c r="F7" s="59" t="s">
        <v>296</v>
      </c>
    </row>
    <row r="8" spans="1:6" ht="18.75" customHeight="1">
      <c r="A8" s="2" t="s">
        <v>4</v>
      </c>
      <c r="B8" s="57">
        <v>195</v>
      </c>
      <c r="C8" s="54">
        <v>25</v>
      </c>
      <c r="D8" s="54">
        <v>20</v>
      </c>
      <c r="E8" s="54">
        <v>175</v>
      </c>
      <c r="F8" s="54">
        <v>100</v>
      </c>
    </row>
    <row r="9" spans="1:6" ht="18.75" customHeight="1">
      <c r="A9" s="2" t="s">
        <v>5</v>
      </c>
      <c r="B9" s="57">
        <v>1142</v>
      </c>
      <c r="C9" s="54">
        <v>28</v>
      </c>
      <c r="D9" s="54">
        <v>26</v>
      </c>
      <c r="E9" s="54">
        <f>B9-D9</f>
        <v>1116</v>
      </c>
      <c r="F9" s="54">
        <v>500</v>
      </c>
    </row>
    <row r="10" spans="1:6" ht="18.75" customHeight="1">
      <c r="A10" s="2" t="s">
        <v>8</v>
      </c>
      <c r="B10" s="59" t="s">
        <v>296</v>
      </c>
      <c r="C10" s="59" t="s">
        <v>296</v>
      </c>
      <c r="D10" s="59" t="s">
        <v>296</v>
      </c>
      <c r="E10" s="59" t="s">
        <v>296</v>
      </c>
      <c r="F10" s="59" t="s">
        <v>296</v>
      </c>
    </row>
    <row r="11" spans="1:6" ht="18.75" customHeight="1">
      <c r="A11" s="2" t="s">
        <v>7</v>
      </c>
      <c r="B11" s="57">
        <v>259</v>
      </c>
      <c r="C11" s="59" t="s">
        <v>296</v>
      </c>
      <c r="D11" s="59" t="s">
        <v>296</v>
      </c>
      <c r="E11" s="59" t="s">
        <v>296</v>
      </c>
      <c r="F11" s="59" t="s">
        <v>296</v>
      </c>
    </row>
    <row r="12" spans="1:6" ht="18.75" customHeight="1">
      <c r="A12" s="2" t="s">
        <v>261</v>
      </c>
      <c r="B12" s="57">
        <v>1123</v>
      </c>
      <c r="C12" s="59" t="s">
        <v>296</v>
      </c>
      <c r="D12" s="59" t="s">
        <v>296</v>
      </c>
      <c r="E12" s="59" t="s">
        <v>296</v>
      </c>
      <c r="F12" s="59" t="s">
        <v>296</v>
      </c>
    </row>
    <row r="13" spans="1:6" ht="18.75" customHeight="1">
      <c r="A13" s="2" t="s">
        <v>21</v>
      </c>
      <c r="B13" s="57"/>
      <c r="C13" s="54"/>
      <c r="D13" s="54"/>
      <c r="E13" s="54"/>
      <c r="F13" s="54"/>
    </row>
    <row r="14" spans="1:6" ht="18.75" customHeight="1">
      <c r="A14" s="2" t="s">
        <v>262</v>
      </c>
      <c r="B14" s="57"/>
      <c r="C14" s="54"/>
      <c r="D14" s="54"/>
      <c r="E14" s="54"/>
      <c r="F14" s="54"/>
    </row>
    <row r="15" spans="1:6" ht="18.75" customHeight="1">
      <c r="A15" s="177" t="s">
        <v>28</v>
      </c>
      <c r="B15" s="177"/>
      <c r="C15" s="177"/>
      <c r="D15" s="177"/>
      <c r="E15" s="177"/>
      <c r="F15" s="177"/>
    </row>
    <row r="16" spans="1:6" ht="18.75" customHeight="1">
      <c r="A16" s="40" t="s">
        <v>29</v>
      </c>
      <c r="B16" s="40" t="s">
        <v>251</v>
      </c>
      <c r="C16" s="40" t="s">
        <v>252</v>
      </c>
      <c r="D16" s="40"/>
      <c r="E16" s="40"/>
      <c r="F16" s="40"/>
    </row>
    <row r="17" spans="1:6" ht="18.75" customHeight="1">
      <c r="A17" s="43" t="s">
        <v>272</v>
      </c>
      <c r="B17" s="57" t="s">
        <v>297</v>
      </c>
      <c r="C17" s="54">
        <v>75</v>
      </c>
      <c r="D17" s="54"/>
      <c r="E17" s="54"/>
      <c r="F17" s="54"/>
    </row>
    <row r="18" spans="1:6" ht="18.75" customHeight="1">
      <c r="A18" s="43" t="s">
        <v>274</v>
      </c>
      <c r="B18" s="57" t="s">
        <v>297</v>
      </c>
      <c r="C18" s="54">
        <v>75</v>
      </c>
      <c r="D18" s="54"/>
      <c r="E18" s="54"/>
      <c r="F18" s="54"/>
    </row>
    <row r="19" spans="1:6" ht="18.75" customHeight="1">
      <c r="A19" s="43" t="s">
        <v>273</v>
      </c>
      <c r="B19" s="57" t="s">
        <v>297</v>
      </c>
      <c r="C19" s="54">
        <v>75</v>
      </c>
      <c r="D19" s="54"/>
      <c r="E19" s="54"/>
      <c r="F19" s="54"/>
    </row>
    <row r="20" spans="1:6" ht="18.75" customHeight="1">
      <c r="A20" s="43" t="s">
        <v>265</v>
      </c>
      <c r="B20" s="59" t="s">
        <v>296</v>
      </c>
      <c r="C20" s="54">
        <v>50</v>
      </c>
      <c r="D20" s="54"/>
      <c r="E20" s="54"/>
      <c r="F20" s="54"/>
    </row>
    <row r="21" spans="1:6" ht="18.75" customHeight="1">
      <c r="A21" s="43" t="s">
        <v>264</v>
      </c>
      <c r="B21" s="59" t="s">
        <v>296</v>
      </c>
      <c r="C21" s="54">
        <v>50</v>
      </c>
      <c r="D21" s="54"/>
      <c r="E21" s="54"/>
      <c r="F21" s="54"/>
    </row>
    <row r="22" spans="1:6" ht="18.75" customHeight="1">
      <c r="A22" s="43" t="s">
        <v>263</v>
      </c>
      <c r="B22" s="59" t="s">
        <v>296</v>
      </c>
      <c r="C22" s="54">
        <v>50</v>
      </c>
      <c r="D22" s="54"/>
      <c r="E22" s="54"/>
      <c r="F22" s="54"/>
    </row>
    <row r="23" spans="1:6" ht="18.75" customHeight="1">
      <c r="A23" s="43" t="s">
        <v>24</v>
      </c>
      <c r="B23" s="57">
        <v>145</v>
      </c>
      <c r="C23" s="54">
        <v>150</v>
      </c>
      <c r="D23" s="54"/>
      <c r="E23" s="54"/>
      <c r="F23" s="54"/>
    </row>
    <row r="24" spans="1:6" ht="18.75" customHeight="1">
      <c r="A24" s="43" t="s">
        <v>25</v>
      </c>
      <c r="B24" s="57">
        <v>145</v>
      </c>
      <c r="C24" s="54">
        <v>150</v>
      </c>
      <c r="D24" s="54"/>
      <c r="E24" s="54"/>
      <c r="F24" s="54"/>
    </row>
    <row r="25" spans="1:6" ht="18.75" customHeight="1">
      <c r="A25" s="43" t="s">
        <v>26</v>
      </c>
      <c r="B25" s="57"/>
      <c r="C25" s="54"/>
      <c r="D25" s="54"/>
      <c r="E25" s="54"/>
      <c r="F25" s="54"/>
    </row>
    <row r="26" spans="1:6" ht="18.75" customHeight="1">
      <c r="A26" s="43" t="s">
        <v>22</v>
      </c>
      <c r="B26" s="57"/>
      <c r="C26" s="54"/>
      <c r="D26" s="54"/>
      <c r="E26" s="54"/>
      <c r="F26" s="54"/>
    </row>
    <row r="27" spans="1:6" ht="18.75" customHeight="1">
      <c r="A27" s="43" t="s">
        <v>23</v>
      </c>
      <c r="B27" s="57"/>
      <c r="C27" s="54"/>
      <c r="D27" s="54"/>
      <c r="E27" s="54"/>
      <c r="F27" s="54"/>
    </row>
    <row r="28" spans="1:6" ht="24">
      <c r="A28" s="43" t="s">
        <v>284</v>
      </c>
      <c r="B28" s="57"/>
      <c r="C28" s="54"/>
      <c r="D28" s="54"/>
      <c r="E28" s="54"/>
      <c r="F28" s="54"/>
    </row>
    <row r="29" spans="1:6" ht="18.75" customHeight="1">
      <c r="A29" s="43" t="s">
        <v>271</v>
      </c>
      <c r="B29" s="57"/>
      <c r="C29" s="54"/>
      <c r="D29" s="54"/>
      <c r="E29" s="54"/>
      <c r="F29" s="54"/>
    </row>
    <row r="30" spans="1:6" ht="18.75" customHeight="1">
      <c r="A30" s="43" t="s">
        <v>27</v>
      </c>
      <c r="B30" s="56"/>
      <c r="C30" s="53"/>
      <c r="D30" s="53"/>
      <c r="E30" s="53"/>
      <c r="F30" s="53"/>
    </row>
    <row r="31" spans="1:6">
      <c r="A31" s="177" t="s">
        <v>100</v>
      </c>
      <c r="B31" s="177"/>
      <c r="C31" s="177"/>
      <c r="D31" s="177"/>
      <c r="E31" s="177"/>
      <c r="F31" s="177"/>
    </row>
    <row r="32" spans="1:6" ht="28.5">
      <c r="A32" s="40" t="s">
        <v>104</v>
      </c>
      <c r="B32" s="40" t="s">
        <v>256</v>
      </c>
      <c r="C32" s="40" t="s">
        <v>257</v>
      </c>
      <c r="D32" s="41"/>
      <c r="E32" s="41"/>
      <c r="F32" s="41"/>
    </row>
    <row r="33" spans="1:6">
      <c r="A33" s="2" t="s">
        <v>101</v>
      </c>
      <c r="B33" s="56">
        <v>13</v>
      </c>
      <c r="C33" s="56">
        <v>13</v>
      </c>
      <c r="D33" s="53"/>
      <c r="E33" s="53"/>
      <c r="F33" s="53"/>
    </row>
    <row r="34" spans="1:6">
      <c r="A34" s="2" t="s">
        <v>102</v>
      </c>
      <c r="B34" s="56" t="s">
        <v>298</v>
      </c>
      <c r="C34" s="56" t="s">
        <v>298</v>
      </c>
      <c r="D34" s="53"/>
      <c r="E34" s="53"/>
      <c r="F34" s="53"/>
    </row>
    <row r="35" spans="1:6">
      <c r="A35" s="2" t="s">
        <v>103</v>
      </c>
      <c r="B35" s="56">
        <v>1142</v>
      </c>
      <c r="C35" s="56">
        <v>1142</v>
      </c>
      <c r="D35" s="53"/>
      <c r="E35" s="53"/>
      <c r="F35" s="53"/>
    </row>
    <row r="36" spans="1:6">
      <c r="A36" s="2" t="s">
        <v>105</v>
      </c>
      <c r="B36" s="60" t="s">
        <v>296</v>
      </c>
      <c r="C36" s="60" t="s">
        <v>296</v>
      </c>
      <c r="D36" s="53"/>
      <c r="E36" s="53"/>
      <c r="F36" s="53"/>
    </row>
    <row r="37" spans="1:6">
      <c r="A37" s="2" t="s">
        <v>195</v>
      </c>
      <c r="B37" s="56">
        <v>259</v>
      </c>
      <c r="C37" s="56">
        <v>259</v>
      </c>
      <c r="D37" s="53"/>
      <c r="E37" s="53"/>
      <c r="F37" s="53"/>
    </row>
    <row r="38" spans="1:6">
      <c r="A38" s="2" t="s">
        <v>266</v>
      </c>
      <c r="B38" s="56">
        <v>1123</v>
      </c>
      <c r="C38" s="56">
        <v>1123</v>
      </c>
      <c r="D38" s="53"/>
      <c r="E38" s="53"/>
      <c r="F38" s="53"/>
    </row>
    <row r="39" spans="1:6">
      <c r="A39" s="2" t="s">
        <v>106</v>
      </c>
      <c r="B39" s="56" t="s">
        <v>299</v>
      </c>
      <c r="C39" s="53"/>
      <c r="D39" s="53"/>
      <c r="E39" s="53"/>
      <c r="F39" s="53"/>
    </row>
    <row r="40" spans="1:6" ht="24">
      <c r="A40" s="2" t="s">
        <v>107</v>
      </c>
      <c r="B40" s="56" t="s">
        <v>299</v>
      </c>
      <c r="C40" s="53"/>
      <c r="D40" s="53"/>
      <c r="E40" s="53"/>
      <c r="F40" s="53"/>
    </row>
    <row r="41" spans="1:6">
      <c r="A41" s="2" t="s">
        <v>108</v>
      </c>
      <c r="B41" s="56" t="s">
        <v>299</v>
      </c>
      <c r="C41" s="53"/>
      <c r="D41" s="53"/>
      <c r="E41" s="53"/>
      <c r="F41" s="53"/>
    </row>
    <row r="42" spans="1:6">
      <c r="A42" s="2" t="s">
        <v>109</v>
      </c>
      <c r="B42" s="56"/>
      <c r="C42" s="53"/>
      <c r="D42" s="53"/>
      <c r="E42" s="53"/>
      <c r="F42" s="53"/>
    </row>
    <row r="43" spans="1:6">
      <c r="A43" s="2" t="s">
        <v>196</v>
      </c>
      <c r="B43" s="56" t="s">
        <v>299</v>
      </c>
      <c r="C43" s="53"/>
      <c r="D43" s="53"/>
      <c r="E43" s="53"/>
      <c r="F43" s="53"/>
    </row>
    <row r="44" spans="1:6">
      <c r="A44" s="2" t="s">
        <v>267</v>
      </c>
      <c r="B44" s="56" t="s">
        <v>299</v>
      </c>
      <c r="C44" s="53"/>
      <c r="D44" s="53"/>
      <c r="E44" s="53"/>
      <c r="F44" s="53"/>
    </row>
    <row r="45" spans="1:6" ht="29.25">
      <c r="A45" s="42" t="s">
        <v>110</v>
      </c>
      <c r="B45" s="56"/>
      <c r="C45" s="53"/>
      <c r="D45" s="53"/>
      <c r="E45" s="53"/>
      <c r="F45" s="53"/>
    </row>
    <row r="49" spans="1:6">
      <c r="A49" s="178" t="s">
        <v>33</v>
      </c>
      <c r="B49" s="179"/>
      <c r="C49" s="179"/>
      <c r="D49" s="179"/>
      <c r="E49" s="179"/>
      <c r="F49" s="180"/>
    </row>
    <row r="50" spans="1:6">
      <c r="A50" s="61" t="s">
        <v>31</v>
      </c>
      <c r="B50" s="61" t="s">
        <v>30</v>
      </c>
      <c r="C50" s="61" t="s">
        <v>32</v>
      </c>
      <c r="D50" s="62" t="s">
        <v>300</v>
      </c>
      <c r="E50" s="63"/>
      <c r="F50" s="63"/>
    </row>
    <row r="51" spans="1:6">
      <c r="A51" s="184" t="s">
        <v>301</v>
      </c>
      <c r="B51" s="185"/>
      <c r="C51" s="185"/>
      <c r="D51" s="185"/>
      <c r="E51" s="185"/>
      <c r="F51" s="186"/>
    </row>
    <row r="52" spans="1:6">
      <c r="A52" s="64" t="s">
        <v>302</v>
      </c>
      <c r="B52" s="65" t="s">
        <v>303</v>
      </c>
      <c r="C52" s="66" t="s">
        <v>304</v>
      </c>
      <c r="D52" s="174" t="s">
        <v>305</v>
      </c>
      <c r="E52" s="63"/>
      <c r="F52" s="63"/>
    </row>
    <row r="53" spans="1:6">
      <c r="A53" s="67" t="s">
        <v>306</v>
      </c>
      <c r="B53" s="68" t="s">
        <v>307</v>
      </c>
      <c r="C53" s="66" t="s">
        <v>308</v>
      </c>
      <c r="D53" s="175"/>
      <c r="E53" s="63"/>
      <c r="F53" s="63"/>
    </row>
    <row r="54" spans="1:6">
      <c r="A54" s="64" t="s">
        <v>309</v>
      </c>
      <c r="B54" s="64" t="s">
        <v>310</v>
      </c>
      <c r="C54" s="66" t="s">
        <v>311</v>
      </c>
      <c r="D54" s="176"/>
      <c r="E54" s="63"/>
      <c r="F54" s="63"/>
    </row>
    <row r="55" spans="1:6">
      <c r="A55" s="69" t="s">
        <v>312</v>
      </c>
      <c r="B55" s="70"/>
      <c r="C55" s="70"/>
      <c r="D55" s="70"/>
      <c r="E55" s="70"/>
      <c r="F55" s="71"/>
    </row>
    <row r="56" spans="1:6">
      <c r="A56" s="64" t="s">
        <v>313</v>
      </c>
      <c r="B56" s="72" t="s">
        <v>314</v>
      </c>
      <c r="C56" s="63" t="s">
        <v>315</v>
      </c>
      <c r="D56" s="173" t="s">
        <v>316</v>
      </c>
      <c r="E56" s="63"/>
      <c r="F56" s="63"/>
    </row>
    <row r="57" spans="1:6">
      <c r="A57" s="67" t="s">
        <v>317</v>
      </c>
      <c r="B57" s="73" t="s">
        <v>318</v>
      </c>
      <c r="C57" s="63" t="s">
        <v>315</v>
      </c>
      <c r="D57" s="173"/>
      <c r="E57" s="63"/>
      <c r="F57" s="63"/>
    </row>
    <row r="58" spans="1:6">
      <c r="A58" s="67" t="s">
        <v>319</v>
      </c>
      <c r="B58" s="74" t="s">
        <v>320</v>
      </c>
      <c r="C58" s="63" t="s">
        <v>321</v>
      </c>
      <c r="D58" s="173"/>
      <c r="E58" s="63"/>
      <c r="F58" s="63"/>
    </row>
    <row r="59" spans="1:6">
      <c r="A59" s="64" t="s">
        <v>313</v>
      </c>
      <c r="B59" s="75" t="s">
        <v>322</v>
      </c>
      <c r="C59" s="63"/>
      <c r="D59" s="173" t="s">
        <v>323</v>
      </c>
      <c r="E59" s="63"/>
      <c r="F59" s="63"/>
    </row>
    <row r="60" spans="1:6">
      <c r="A60" s="67" t="s">
        <v>317</v>
      </c>
      <c r="B60" s="72" t="s">
        <v>324</v>
      </c>
      <c r="C60" s="63" t="s">
        <v>325</v>
      </c>
      <c r="D60" s="173"/>
      <c r="E60" s="63"/>
      <c r="F60" s="63"/>
    </row>
    <row r="61" spans="1:6">
      <c r="A61" s="67" t="s">
        <v>319</v>
      </c>
      <c r="B61" s="74" t="s">
        <v>326</v>
      </c>
      <c r="C61" s="63" t="s">
        <v>327</v>
      </c>
      <c r="D61" s="173"/>
      <c r="E61" s="63"/>
      <c r="F61" s="63"/>
    </row>
    <row r="62" spans="1:6">
      <c r="A62" s="64" t="s">
        <v>313</v>
      </c>
      <c r="B62" s="72" t="s">
        <v>328</v>
      </c>
      <c r="C62" s="63" t="s">
        <v>329</v>
      </c>
      <c r="D62" s="173" t="s">
        <v>330</v>
      </c>
      <c r="E62" s="63"/>
      <c r="F62" s="63"/>
    </row>
    <row r="63" spans="1:6">
      <c r="A63" s="67" t="s">
        <v>317</v>
      </c>
      <c r="B63" s="73" t="s">
        <v>331</v>
      </c>
      <c r="C63" s="63" t="s">
        <v>332</v>
      </c>
      <c r="D63" s="173"/>
      <c r="E63" s="63"/>
      <c r="F63" s="63"/>
    </row>
    <row r="64" spans="1:6">
      <c r="A64" s="67" t="s">
        <v>319</v>
      </c>
      <c r="B64" s="74" t="s">
        <v>333</v>
      </c>
      <c r="C64" s="63" t="s">
        <v>327</v>
      </c>
      <c r="D64" s="173"/>
      <c r="E64" s="63"/>
      <c r="F64" s="63"/>
    </row>
    <row r="65" spans="1:6">
      <c r="A65" s="64" t="s">
        <v>313</v>
      </c>
      <c r="B65" s="72" t="s">
        <v>334</v>
      </c>
      <c r="C65" s="63" t="s">
        <v>315</v>
      </c>
      <c r="D65" s="171" t="s">
        <v>335</v>
      </c>
      <c r="E65" s="63"/>
      <c r="F65" s="63"/>
    </row>
    <row r="66" spans="1:6">
      <c r="A66" s="67" t="s">
        <v>317</v>
      </c>
      <c r="B66" s="75" t="s">
        <v>322</v>
      </c>
      <c r="C66" s="63"/>
      <c r="D66" s="171"/>
      <c r="E66" s="63"/>
      <c r="F66" s="63"/>
    </row>
    <row r="67" spans="1:6">
      <c r="A67" s="67" t="s">
        <v>319</v>
      </c>
      <c r="B67" s="74" t="s">
        <v>336</v>
      </c>
      <c r="C67" s="63" t="s">
        <v>327</v>
      </c>
      <c r="D67" s="171"/>
      <c r="E67" s="63"/>
      <c r="F67" s="63"/>
    </row>
    <row r="68" spans="1:6">
      <c r="A68" s="64" t="s">
        <v>313</v>
      </c>
      <c r="B68" s="72" t="s">
        <v>337</v>
      </c>
      <c r="C68" s="63" t="s">
        <v>338</v>
      </c>
      <c r="D68" s="173" t="s">
        <v>339</v>
      </c>
      <c r="E68" s="63"/>
      <c r="F68" s="63"/>
    </row>
    <row r="69" spans="1:6">
      <c r="A69" s="67" t="s">
        <v>317</v>
      </c>
      <c r="B69" s="73" t="s">
        <v>340</v>
      </c>
      <c r="C69" s="63" t="s">
        <v>341</v>
      </c>
      <c r="D69" s="173"/>
      <c r="E69" s="63"/>
      <c r="F69" s="63"/>
    </row>
    <row r="70" spans="1:6">
      <c r="A70" s="67" t="s">
        <v>319</v>
      </c>
      <c r="B70" s="74" t="s">
        <v>342</v>
      </c>
      <c r="C70" s="63" t="s">
        <v>343</v>
      </c>
      <c r="D70" s="173"/>
      <c r="E70" s="63"/>
      <c r="F70" s="63"/>
    </row>
    <row r="71" spans="1:6">
      <c r="A71" s="64" t="s">
        <v>313</v>
      </c>
      <c r="B71" s="73" t="s">
        <v>344</v>
      </c>
      <c r="C71" s="63" t="s">
        <v>304</v>
      </c>
      <c r="D71" s="171" t="s">
        <v>345</v>
      </c>
      <c r="E71" s="63"/>
      <c r="F71" s="63"/>
    </row>
    <row r="72" spans="1:6">
      <c r="A72" s="67" t="s">
        <v>317</v>
      </c>
      <c r="B72" s="72" t="s">
        <v>346</v>
      </c>
      <c r="C72" s="63" t="s">
        <v>347</v>
      </c>
      <c r="D72" s="171"/>
      <c r="E72" s="63"/>
      <c r="F72" s="63"/>
    </row>
    <row r="73" spans="1:6">
      <c r="A73" s="67" t="s">
        <v>319</v>
      </c>
      <c r="B73" s="74" t="s">
        <v>348</v>
      </c>
      <c r="C73" s="63" t="s">
        <v>349</v>
      </c>
      <c r="D73" s="171"/>
      <c r="E73" s="63"/>
      <c r="F73" s="63"/>
    </row>
    <row r="74" spans="1:6">
      <c r="A74" s="64" t="s">
        <v>313</v>
      </c>
      <c r="B74" s="73" t="s">
        <v>350</v>
      </c>
      <c r="C74" s="63" t="s">
        <v>304</v>
      </c>
      <c r="D74" s="171" t="s">
        <v>351</v>
      </c>
      <c r="E74" s="63"/>
      <c r="F74" s="63"/>
    </row>
    <row r="75" spans="1:6">
      <c r="A75" s="67" t="s">
        <v>317</v>
      </c>
      <c r="B75" s="72" t="s">
        <v>352</v>
      </c>
      <c r="C75" s="63" t="s">
        <v>329</v>
      </c>
      <c r="D75" s="171"/>
      <c r="E75" s="63"/>
      <c r="F75" s="63"/>
    </row>
    <row r="76" spans="1:6">
      <c r="A76" s="67" t="s">
        <v>319</v>
      </c>
      <c r="B76" s="74" t="s">
        <v>353</v>
      </c>
      <c r="C76" s="63" t="s">
        <v>354</v>
      </c>
      <c r="D76" s="171"/>
      <c r="E76" s="63"/>
      <c r="F76" s="63"/>
    </row>
    <row r="77" spans="1:6">
      <c r="A77" s="64" t="s">
        <v>313</v>
      </c>
      <c r="B77" s="72" t="s">
        <v>355</v>
      </c>
      <c r="C77" s="63" t="s">
        <v>315</v>
      </c>
      <c r="D77" s="173" t="s">
        <v>356</v>
      </c>
      <c r="E77" s="63"/>
      <c r="F77" s="63"/>
    </row>
    <row r="78" spans="1:6">
      <c r="A78" s="67" t="s">
        <v>317</v>
      </c>
      <c r="B78" s="73" t="s">
        <v>357</v>
      </c>
      <c r="C78" s="63" t="s">
        <v>347</v>
      </c>
      <c r="D78" s="173"/>
      <c r="E78" s="63"/>
      <c r="F78" s="63"/>
    </row>
    <row r="79" spans="1:6">
      <c r="A79" s="67" t="s">
        <v>319</v>
      </c>
      <c r="B79" s="74" t="s">
        <v>358</v>
      </c>
      <c r="C79" s="63" t="s">
        <v>349</v>
      </c>
      <c r="D79" s="173"/>
      <c r="E79" s="63"/>
      <c r="F79" s="63"/>
    </row>
    <row r="80" spans="1:6">
      <c r="A80" s="64" t="s">
        <v>313</v>
      </c>
      <c r="B80" s="72" t="s">
        <v>359</v>
      </c>
      <c r="C80" s="63" t="s">
        <v>360</v>
      </c>
      <c r="D80" s="171" t="s">
        <v>361</v>
      </c>
      <c r="E80" s="63"/>
      <c r="F80" s="63"/>
    </row>
    <row r="81" spans="1:6">
      <c r="A81" s="67" t="s">
        <v>317</v>
      </c>
      <c r="B81" s="73" t="s">
        <v>362</v>
      </c>
      <c r="C81" s="63" t="s">
        <v>341</v>
      </c>
      <c r="D81" s="171"/>
      <c r="E81" s="63"/>
      <c r="F81" s="63"/>
    </row>
    <row r="82" spans="1:6">
      <c r="A82" s="67" t="s">
        <v>319</v>
      </c>
      <c r="B82" s="74" t="s">
        <v>363</v>
      </c>
      <c r="C82" s="63" t="s">
        <v>327</v>
      </c>
      <c r="D82" s="171"/>
      <c r="E82" s="63"/>
      <c r="F82" s="63"/>
    </row>
    <row r="83" spans="1:6">
      <c r="A83" s="64" t="s">
        <v>313</v>
      </c>
      <c r="B83" s="72" t="s">
        <v>364</v>
      </c>
      <c r="C83" s="63" t="s">
        <v>315</v>
      </c>
      <c r="D83" s="171" t="s">
        <v>365</v>
      </c>
      <c r="E83" s="63"/>
      <c r="F83" s="63"/>
    </row>
    <row r="84" spans="1:6">
      <c r="A84" s="67" t="s">
        <v>317</v>
      </c>
      <c r="B84" s="73" t="s">
        <v>366</v>
      </c>
      <c r="C84" s="63" t="s">
        <v>367</v>
      </c>
      <c r="D84" s="171"/>
      <c r="E84" s="63"/>
      <c r="F84" s="63"/>
    </row>
    <row r="85" spans="1:6">
      <c r="A85" s="67" t="s">
        <v>319</v>
      </c>
      <c r="B85" s="74" t="s">
        <v>368</v>
      </c>
      <c r="C85" s="63" t="s">
        <v>327</v>
      </c>
      <c r="D85" s="171"/>
      <c r="E85" s="63"/>
      <c r="F85" s="63"/>
    </row>
    <row r="86" spans="1:6">
      <c r="A86" s="64" t="s">
        <v>313</v>
      </c>
      <c r="B86" s="72" t="s">
        <v>369</v>
      </c>
      <c r="C86" s="63" t="s">
        <v>341</v>
      </c>
      <c r="D86" s="172" t="s">
        <v>370</v>
      </c>
      <c r="E86" s="63"/>
      <c r="F86" s="63"/>
    </row>
    <row r="87" spans="1:6">
      <c r="A87" s="67" t="s">
        <v>317</v>
      </c>
      <c r="B87" s="72" t="s">
        <v>371</v>
      </c>
      <c r="C87" s="63" t="s">
        <v>329</v>
      </c>
      <c r="D87" s="172"/>
      <c r="E87" s="63"/>
      <c r="F87" s="63"/>
    </row>
    <row r="88" spans="1:6">
      <c r="A88" s="67" t="s">
        <v>319</v>
      </c>
      <c r="B88" s="74" t="s">
        <v>372</v>
      </c>
      <c r="C88" s="63" t="s">
        <v>327</v>
      </c>
      <c r="D88" s="172"/>
      <c r="E88" s="63"/>
      <c r="F88" s="63"/>
    </row>
    <row r="89" spans="1:6">
      <c r="A89" s="64" t="s">
        <v>313</v>
      </c>
      <c r="B89" s="72" t="s">
        <v>373</v>
      </c>
      <c r="C89" s="63" t="s">
        <v>374</v>
      </c>
      <c r="D89" s="171" t="s">
        <v>375</v>
      </c>
      <c r="E89" s="63"/>
      <c r="F89" s="63"/>
    </row>
    <row r="90" spans="1:6">
      <c r="A90" s="67" t="s">
        <v>317</v>
      </c>
      <c r="B90" s="72" t="s">
        <v>376</v>
      </c>
      <c r="C90" s="63" t="s">
        <v>377</v>
      </c>
      <c r="D90" s="171"/>
      <c r="E90" s="63"/>
      <c r="F90" s="63"/>
    </row>
    <row r="91" spans="1:6">
      <c r="A91" s="67" t="s">
        <v>319</v>
      </c>
      <c r="B91" s="74" t="s">
        <v>378</v>
      </c>
      <c r="C91" s="63" t="s">
        <v>327</v>
      </c>
      <c r="D91" s="171"/>
      <c r="E91" s="63"/>
      <c r="F91" s="63"/>
    </row>
    <row r="92" spans="1:6">
      <c r="A92" s="64" t="s">
        <v>313</v>
      </c>
      <c r="B92" s="73" t="s">
        <v>379</v>
      </c>
      <c r="C92" s="63" t="s">
        <v>380</v>
      </c>
      <c r="D92" s="171" t="s">
        <v>381</v>
      </c>
      <c r="E92" s="63"/>
      <c r="F92" s="63"/>
    </row>
    <row r="93" spans="1:6">
      <c r="A93" s="67" t="s">
        <v>317</v>
      </c>
      <c r="B93" s="73" t="s">
        <v>382</v>
      </c>
      <c r="C93" s="63" t="s">
        <v>380</v>
      </c>
      <c r="D93" s="171"/>
      <c r="E93" s="63"/>
      <c r="F93" s="63"/>
    </row>
    <row r="94" spans="1:6">
      <c r="A94" s="67" t="s">
        <v>319</v>
      </c>
      <c r="B94" s="74" t="s">
        <v>383</v>
      </c>
      <c r="C94" s="63" t="s">
        <v>321</v>
      </c>
      <c r="D94" s="171"/>
      <c r="E94" s="63"/>
      <c r="F94" s="63"/>
    </row>
  </sheetData>
  <mergeCells count="19">
    <mergeCell ref="A15:F15"/>
    <mergeCell ref="A49:F49"/>
    <mergeCell ref="A31:F31"/>
    <mergeCell ref="A1:F1"/>
    <mergeCell ref="A51:F51"/>
    <mergeCell ref="D52:D54"/>
    <mergeCell ref="D56:D58"/>
    <mergeCell ref="D59:D61"/>
    <mergeCell ref="D62:D64"/>
    <mergeCell ref="D65:D67"/>
    <mergeCell ref="D83:D85"/>
    <mergeCell ref="D86:D88"/>
    <mergeCell ref="D89:D91"/>
    <mergeCell ref="D92:D94"/>
    <mergeCell ref="D68:D70"/>
    <mergeCell ref="D71:D73"/>
    <mergeCell ref="D74:D76"/>
    <mergeCell ref="D77:D79"/>
    <mergeCell ref="D80:D82"/>
  </mergeCells>
  <pageMargins left="0.7" right="0.19" top="0.26" bottom="0.31" header="1.56" footer="0.3"/>
  <pageSetup paperSize="5" scale="85" orientation="landscape" r:id="rId1"/>
  <rowBreaks count="2" manualBreakCount="2">
    <brk id="30" max="16383" man="1"/>
    <brk id="48" max="16383" man="1"/>
  </rowBreaks>
</worksheet>
</file>

<file path=xl/worksheets/sheet2.xml><?xml version="1.0" encoding="utf-8"?>
<worksheet xmlns="http://schemas.openxmlformats.org/spreadsheetml/2006/main" xmlns:r="http://schemas.openxmlformats.org/officeDocument/2006/relationships">
  <sheetPr>
    <tabColor rgb="FF92D050"/>
  </sheetPr>
  <dimension ref="A1:L78"/>
  <sheetViews>
    <sheetView topLeftCell="A10" zoomScale="80" zoomScaleNormal="80" workbookViewId="0">
      <selection activeCell="B80" sqref="B80"/>
    </sheetView>
  </sheetViews>
  <sheetFormatPr defaultRowHeight="15"/>
  <cols>
    <col min="1" max="1" width="13.7109375" style="123" customWidth="1"/>
    <col min="2" max="2" width="57.140625" style="39" customWidth="1"/>
    <col min="3" max="3" width="12.42578125" style="89" bestFit="1" customWidth="1"/>
    <col min="4" max="4" width="13.5703125" style="89" customWidth="1"/>
    <col min="5" max="5" width="13" style="99" bestFit="1" customWidth="1"/>
    <col min="6" max="6" width="14.7109375" style="99" customWidth="1"/>
    <col min="7" max="7" width="68.5703125" style="39" customWidth="1"/>
    <col min="8" max="8" width="11.140625" style="39" bestFit="1" customWidth="1"/>
    <col min="9" max="9" width="11.42578125" style="39" customWidth="1"/>
    <col min="10" max="10" width="8.7109375" style="39" bestFit="1" customWidth="1"/>
    <col min="11" max="11" width="9.85546875" style="39" bestFit="1" customWidth="1"/>
    <col min="12" max="12" width="12.7109375" style="39" bestFit="1" customWidth="1"/>
    <col min="13" max="16384" width="9.140625" style="39"/>
  </cols>
  <sheetData>
    <row r="1" spans="1:12" ht="39" customHeight="1">
      <c r="A1" s="187" t="s">
        <v>146</v>
      </c>
      <c r="B1" s="187"/>
      <c r="C1" s="187"/>
      <c r="D1" s="187"/>
      <c r="E1" s="187"/>
      <c r="F1" s="187"/>
      <c r="G1" s="187"/>
      <c r="H1" s="48"/>
    </row>
    <row r="2" spans="1:12" s="89" customFormat="1" ht="42.75" customHeight="1">
      <c r="A2" s="127" t="s">
        <v>275</v>
      </c>
      <c r="B2" s="127" t="s">
        <v>9</v>
      </c>
      <c r="C2" s="127" t="s">
        <v>10</v>
      </c>
      <c r="D2" s="127" t="s">
        <v>11</v>
      </c>
      <c r="E2" s="127" t="s">
        <v>12</v>
      </c>
      <c r="F2" s="127" t="s">
        <v>13</v>
      </c>
      <c r="G2" s="127" t="s">
        <v>14</v>
      </c>
      <c r="I2" s="143"/>
      <c r="J2" s="144"/>
    </row>
    <row r="3" spans="1:12" s="107" customFormat="1" ht="27.75" customHeight="1">
      <c r="A3" s="128"/>
      <c r="B3" s="105"/>
      <c r="C3" s="105"/>
      <c r="D3" s="105"/>
      <c r="E3" s="105"/>
      <c r="F3" s="121">
        <f>F4+F14+F21+F24+F35+F43+F48</f>
        <v>2280.92</v>
      </c>
      <c r="G3" s="105"/>
      <c r="H3" s="106"/>
    </row>
    <row r="4" spans="1:12" s="48" customFormat="1" ht="21" customHeight="1">
      <c r="A4" s="129" t="s">
        <v>201</v>
      </c>
      <c r="B4" s="80" t="s">
        <v>20</v>
      </c>
      <c r="C4" s="81"/>
      <c r="D4" s="81"/>
      <c r="E4" s="81"/>
      <c r="F4" s="108">
        <f>F5</f>
        <v>6.01</v>
      </c>
      <c r="G4" s="76"/>
    </row>
    <row r="5" spans="1:12" ht="105" customHeight="1">
      <c r="A5" s="130" t="s">
        <v>201</v>
      </c>
      <c r="B5" s="7" t="s">
        <v>277</v>
      </c>
      <c r="C5" s="76">
        <v>6.01</v>
      </c>
      <c r="D5" s="76">
        <v>1</v>
      </c>
      <c r="E5" s="77">
        <v>6.01</v>
      </c>
      <c r="F5" s="77">
        <v>6.01</v>
      </c>
      <c r="G5" s="113" t="s">
        <v>391</v>
      </c>
      <c r="H5" s="48"/>
      <c r="I5" s="125"/>
    </row>
    <row r="6" spans="1:12" ht="18" customHeight="1">
      <c r="A6" s="130" t="s">
        <v>201</v>
      </c>
      <c r="B6" s="7" t="s">
        <v>278</v>
      </c>
      <c r="C6" s="79">
        <v>0</v>
      </c>
      <c r="D6" s="79">
        <v>0</v>
      </c>
      <c r="E6" s="95">
        <v>0</v>
      </c>
      <c r="F6" s="96">
        <v>0</v>
      </c>
      <c r="G6" s="14"/>
      <c r="H6" s="48"/>
    </row>
    <row r="7" spans="1:12">
      <c r="A7" s="130" t="s">
        <v>201</v>
      </c>
      <c r="B7" s="7" t="s">
        <v>279</v>
      </c>
      <c r="C7" s="79">
        <v>0</v>
      </c>
      <c r="D7" s="79">
        <v>0</v>
      </c>
      <c r="E7" s="95">
        <v>0</v>
      </c>
      <c r="F7" s="96">
        <v>0</v>
      </c>
      <c r="G7" s="114"/>
      <c r="H7" s="48"/>
    </row>
    <row r="8" spans="1:12">
      <c r="A8" s="131" t="s">
        <v>129</v>
      </c>
      <c r="B8" s="19" t="s">
        <v>276</v>
      </c>
      <c r="C8" s="79">
        <v>0</v>
      </c>
      <c r="D8" s="79">
        <v>0</v>
      </c>
      <c r="E8" s="95">
        <v>0</v>
      </c>
      <c r="F8" s="96">
        <v>0</v>
      </c>
      <c r="G8" s="114"/>
      <c r="H8" s="48"/>
    </row>
    <row r="9" spans="1:12">
      <c r="A9" s="130" t="s">
        <v>148</v>
      </c>
      <c r="B9" s="19" t="s">
        <v>280</v>
      </c>
      <c r="C9" s="79">
        <v>0</v>
      </c>
      <c r="D9" s="79">
        <v>0</v>
      </c>
      <c r="E9" s="95">
        <v>0</v>
      </c>
      <c r="F9" s="96">
        <v>0</v>
      </c>
      <c r="G9" s="14"/>
      <c r="H9" s="48"/>
    </row>
    <row r="10" spans="1:12" ht="28.5" customHeight="1">
      <c r="A10" s="132" t="s">
        <v>120</v>
      </c>
      <c r="B10" s="3" t="s">
        <v>142</v>
      </c>
      <c r="C10" s="79">
        <v>0</v>
      </c>
      <c r="D10" s="79">
        <v>0</v>
      </c>
      <c r="E10" s="94">
        <v>0</v>
      </c>
      <c r="F10" s="95">
        <v>0</v>
      </c>
      <c r="G10" s="14"/>
      <c r="H10" s="48"/>
    </row>
    <row r="11" spans="1:12" ht="33.75" customHeight="1">
      <c r="A11" s="131"/>
      <c r="B11" s="19" t="s">
        <v>143</v>
      </c>
      <c r="C11" s="79">
        <v>0</v>
      </c>
      <c r="D11" s="79">
        <v>0</v>
      </c>
      <c r="E11" s="95">
        <v>0</v>
      </c>
      <c r="F11" s="96">
        <v>0</v>
      </c>
      <c r="G11" s="14"/>
      <c r="H11" s="48"/>
      <c r="J11" s="161">
        <f>14*20000</f>
        <v>280000</v>
      </c>
    </row>
    <row r="12" spans="1:12">
      <c r="A12" s="49" t="s">
        <v>285</v>
      </c>
      <c r="B12" s="3" t="s">
        <v>144</v>
      </c>
      <c r="C12" s="79">
        <v>0</v>
      </c>
      <c r="D12" s="79">
        <v>0</v>
      </c>
      <c r="E12" s="94">
        <v>0</v>
      </c>
      <c r="F12" s="95">
        <v>0</v>
      </c>
      <c r="G12" s="14"/>
      <c r="H12" s="48"/>
      <c r="J12" s="161">
        <f>175*15000</f>
        <v>2625000</v>
      </c>
    </row>
    <row r="13" spans="1:12" ht="32.25" customHeight="1">
      <c r="A13" s="131"/>
      <c r="B13" s="19" t="s">
        <v>192</v>
      </c>
      <c r="C13" s="79">
        <v>0</v>
      </c>
      <c r="D13" s="79">
        <v>0</v>
      </c>
      <c r="E13" s="95">
        <v>0</v>
      </c>
      <c r="F13" s="96">
        <v>0</v>
      </c>
      <c r="G13" s="14"/>
      <c r="H13" s="48"/>
      <c r="J13" s="162">
        <f>SUM(J11:J12)</f>
        <v>2905000</v>
      </c>
    </row>
    <row r="14" spans="1:12" ht="28.5" customHeight="1">
      <c r="A14" s="129" t="s">
        <v>71</v>
      </c>
      <c r="B14" s="80" t="s">
        <v>140</v>
      </c>
      <c r="C14" s="82"/>
      <c r="D14" s="82"/>
      <c r="E14" s="82"/>
      <c r="F14" s="108">
        <f>F16+F17+F18+F19+F20</f>
        <v>678.51</v>
      </c>
      <c r="G14" s="36"/>
      <c r="H14" s="48"/>
      <c r="J14" s="97"/>
      <c r="K14" s="97"/>
      <c r="L14" s="97"/>
    </row>
    <row r="15" spans="1:12">
      <c r="A15" s="133" t="s">
        <v>209</v>
      </c>
      <c r="B15" s="45" t="s">
        <v>141</v>
      </c>
      <c r="C15" s="79">
        <v>0</v>
      </c>
      <c r="D15" s="79">
        <v>0</v>
      </c>
      <c r="E15" s="95">
        <v>0</v>
      </c>
      <c r="F15" s="96">
        <v>0</v>
      </c>
      <c r="G15" s="113"/>
      <c r="H15" s="48"/>
      <c r="J15" s="97">
        <f>175+1116</f>
        <v>1291</v>
      </c>
      <c r="K15" s="97">
        <v>2000</v>
      </c>
      <c r="L15" s="97">
        <f t="shared" ref="L15:L19" si="0">J15*K15</f>
        <v>2582000</v>
      </c>
    </row>
    <row r="16" spans="1:12" ht="57">
      <c r="A16" s="133" t="s">
        <v>210</v>
      </c>
      <c r="B16" s="45" t="s">
        <v>204</v>
      </c>
      <c r="C16" s="78" t="s">
        <v>399</v>
      </c>
      <c r="D16" s="78">
        <v>189</v>
      </c>
      <c r="E16" s="77">
        <v>29.05</v>
      </c>
      <c r="F16" s="77">
        <v>29.05</v>
      </c>
      <c r="G16" s="113" t="s">
        <v>413</v>
      </c>
      <c r="J16" s="97">
        <f>13+28+2+195</f>
        <v>238</v>
      </c>
      <c r="K16" s="97">
        <v>5000</v>
      </c>
      <c r="L16" s="97">
        <f t="shared" si="0"/>
        <v>1190000</v>
      </c>
    </row>
    <row r="17" spans="1:12" ht="45" customHeight="1">
      <c r="A17" s="133" t="s">
        <v>211</v>
      </c>
      <c r="B17" s="45" t="s">
        <v>205</v>
      </c>
      <c r="C17" s="78">
        <f>2000/100000</f>
        <v>0.02</v>
      </c>
      <c r="D17" s="78">
        <v>1291</v>
      </c>
      <c r="E17" s="77">
        <f>D17*C17</f>
        <v>25.82</v>
      </c>
      <c r="F17" s="77">
        <v>25.82</v>
      </c>
      <c r="G17" s="113" t="s">
        <v>395</v>
      </c>
      <c r="I17" s="48"/>
      <c r="J17" s="97">
        <f>100+800</f>
        <v>900</v>
      </c>
      <c r="K17" s="97">
        <v>30000</v>
      </c>
      <c r="L17" s="97">
        <f t="shared" si="0"/>
        <v>27000000</v>
      </c>
    </row>
    <row r="18" spans="1:12" ht="71.25">
      <c r="A18" s="133" t="s">
        <v>212</v>
      </c>
      <c r="B18" s="45" t="s">
        <v>206</v>
      </c>
      <c r="C18" s="78">
        <f>8000/100000</f>
        <v>0.08</v>
      </c>
      <c r="D18" s="78">
        <v>238</v>
      </c>
      <c r="E18" s="77">
        <f>D18*C18</f>
        <v>19.04</v>
      </c>
      <c r="F18" s="77">
        <v>19.04</v>
      </c>
      <c r="G18" s="113" t="s">
        <v>415</v>
      </c>
      <c r="I18" s="48"/>
      <c r="J18" s="97">
        <v>65</v>
      </c>
      <c r="K18" s="97">
        <v>80000</v>
      </c>
      <c r="L18" s="97">
        <f t="shared" si="0"/>
        <v>5200000</v>
      </c>
    </row>
    <row r="19" spans="1:12" ht="62.25" customHeight="1">
      <c r="A19" s="133" t="s">
        <v>213</v>
      </c>
      <c r="B19" s="45" t="s">
        <v>207</v>
      </c>
      <c r="C19" s="78">
        <f>30000/100000</f>
        <v>0.3</v>
      </c>
      <c r="D19" s="78">
        <v>900</v>
      </c>
      <c r="E19" s="77">
        <f>D19*C19</f>
        <v>270</v>
      </c>
      <c r="F19" s="77">
        <v>270</v>
      </c>
      <c r="G19" s="113" t="s">
        <v>416</v>
      </c>
      <c r="I19" s="48"/>
      <c r="J19" s="97">
        <v>942</v>
      </c>
      <c r="K19" s="97">
        <v>30000</v>
      </c>
      <c r="L19" s="97">
        <f t="shared" si="0"/>
        <v>28260000</v>
      </c>
    </row>
    <row r="20" spans="1:12" ht="130.5" customHeight="1">
      <c r="A20" s="133" t="s">
        <v>214</v>
      </c>
      <c r="B20" s="45" t="s">
        <v>208</v>
      </c>
      <c r="C20" s="78" t="s">
        <v>399</v>
      </c>
      <c r="D20" s="78">
        <v>1</v>
      </c>
      <c r="E20" s="76">
        <f>33460000/100000</f>
        <v>334.6</v>
      </c>
      <c r="F20" s="76">
        <f>D20*E20</f>
        <v>334.6</v>
      </c>
      <c r="G20" s="113" t="s">
        <v>400</v>
      </c>
      <c r="I20" s="48"/>
      <c r="J20" s="145">
        <f>SUM(J14:J19)</f>
        <v>3436</v>
      </c>
      <c r="K20" s="145">
        <f>SUM(K14:K19)</f>
        <v>147000</v>
      </c>
      <c r="L20" s="145">
        <f>SUM(L14:L19)</f>
        <v>64232000</v>
      </c>
    </row>
    <row r="21" spans="1:12" ht="18">
      <c r="A21" s="134" t="s">
        <v>72</v>
      </c>
      <c r="B21" s="18" t="s">
        <v>130</v>
      </c>
      <c r="C21" s="94"/>
      <c r="D21" s="94"/>
      <c r="E21" s="95"/>
      <c r="F21" s="109">
        <f>F22+F23</f>
        <v>64.94</v>
      </c>
      <c r="G21" s="115"/>
    </row>
    <row r="22" spans="1:12" ht="63.75" customHeight="1">
      <c r="A22" s="130"/>
      <c r="B22" s="84" t="s">
        <v>116</v>
      </c>
      <c r="C22" s="78">
        <v>0.13500000000000001</v>
      </c>
      <c r="D22" s="78">
        <v>65</v>
      </c>
      <c r="E22" s="77">
        <f>D22*C22</f>
        <v>8.7750000000000004</v>
      </c>
      <c r="F22" s="77">
        <v>8.7799999999999994</v>
      </c>
      <c r="G22" s="113" t="s">
        <v>411</v>
      </c>
    </row>
    <row r="23" spans="1:12" ht="79.5" customHeight="1">
      <c r="A23" s="130"/>
      <c r="B23" s="84" t="s">
        <v>117</v>
      </c>
      <c r="C23" s="78">
        <f>36000/100000</f>
        <v>0.36</v>
      </c>
      <c r="D23" s="78">
        <f>13*12</f>
        <v>156</v>
      </c>
      <c r="E23" s="77">
        <f>D23*C23</f>
        <v>56.16</v>
      </c>
      <c r="F23" s="77">
        <v>56.16</v>
      </c>
      <c r="G23" s="113" t="s">
        <v>392</v>
      </c>
      <c r="H23" s="48"/>
    </row>
    <row r="24" spans="1:12" ht="28.5" customHeight="1">
      <c r="A24" s="134" t="s">
        <v>131</v>
      </c>
      <c r="B24" s="18" t="s">
        <v>193</v>
      </c>
      <c r="C24" s="77"/>
      <c r="D24" s="83"/>
      <c r="E24" s="77"/>
      <c r="F24" s="108">
        <f>F26+F27+F29+F34</f>
        <v>827.12</v>
      </c>
      <c r="G24" s="83"/>
      <c r="H24" s="48"/>
    </row>
    <row r="25" spans="1:12">
      <c r="A25" s="131"/>
      <c r="B25" s="84" t="s">
        <v>135</v>
      </c>
      <c r="C25" s="78"/>
      <c r="D25" s="78"/>
      <c r="E25" s="98"/>
      <c r="F25" s="98"/>
      <c r="G25" s="113"/>
      <c r="H25" s="48"/>
    </row>
    <row r="26" spans="1:12" ht="32.25" customHeight="1">
      <c r="A26" s="131"/>
      <c r="B26" s="84" t="s">
        <v>136</v>
      </c>
      <c r="C26" s="78">
        <v>1.46</v>
      </c>
      <c r="D26" s="78">
        <v>120</v>
      </c>
      <c r="E26" s="76">
        <f t="shared" ref="E26:E27" si="1">C26*D26</f>
        <v>175.2</v>
      </c>
      <c r="F26" s="77">
        <v>175.2</v>
      </c>
      <c r="G26" s="113" t="s">
        <v>393</v>
      </c>
      <c r="H26" s="48"/>
    </row>
    <row r="27" spans="1:12" ht="29.25" customHeight="1">
      <c r="A27" s="131"/>
      <c r="B27" s="84" t="s">
        <v>137</v>
      </c>
      <c r="C27" s="78">
        <v>1.24</v>
      </c>
      <c r="D27" s="78">
        <v>500</v>
      </c>
      <c r="E27" s="76">
        <f t="shared" si="1"/>
        <v>620</v>
      </c>
      <c r="F27" s="76">
        <v>620</v>
      </c>
      <c r="G27" s="113" t="s">
        <v>424</v>
      </c>
      <c r="H27" s="48"/>
    </row>
    <row r="28" spans="1:12" ht="18.75" customHeight="1">
      <c r="A28" s="131"/>
      <c r="B28" s="84" t="s">
        <v>268</v>
      </c>
      <c r="C28" s="79">
        <v>0</v>
      </c>
      <c r="D28" s="79">
        <v>0</v>
      </c>
      <c r="E28" s="95">
        <v>0</v>
      </c>
      <c r="F28" s="96">
        <v>0</v>
      </c>
      <c r="G28" s="113"/>
      <c r="H28" s="48"/>
    </row>
    <row r="29" spans="1:12" ht="47.25" customHeight="1">
      <c r="A29" s="135"/>
      <c r="B29" s="14" t="s">
        <v>194</v>
      </c>
      <c r="C29" s="78">
        <v>1.46</v>
      </c>
      <c r="D29" s="78">
        <v>12</v>
      </c>
      <c r="E29" s="76">
        <f t="shared" ref="E29:E34" si="2">C29*D29</f>
        <v>17.52</v>
      </c>
      <c r="F29" s="77">
        <v>17.52</v>
      </c>
      <c r="G29" s="113" t="s">
        <v>423</v>
      </c>
      <c r="H29" s="50"/>
    </row>
    <row r="30" spans="1:12">
      <c r="A30" s="131"/>
      <c r="B30" s="19" t="s">
        <v>62</v>
      </c>
      <c r="C30" s="79">
        <v>0</v>
      </c>
      <c r="D30" s="79">
        <v>0</v>
      </c>
      <c r="E30" s="95">
        <v>0</v>
      </c>
      <c r="F30" s="96">
        <v>0</v>
      </c>
      <c r="G30" s="113"/>
      <c r="H30" s="48"/>
    </row>
    <row r="31" spans="1:12">
      <c r="A31" s="131"/>
      <c r="B31" s="19" t="s">
        <v>111</v>
      </c>
      <c r="C31" s="79">
        <v>0</v>
      </c>
      <c r="D31" s="79">
        <v>0</v>
      </c>
      <c r="E31" s="95">
        <v>0</v>
      </c>
      <c r="F31" s="96">
        <v>0</v>
      </c>
      <c r="G31" s="113"/>
      <c r="H31" s="48"/>
    </row>
    <row r="32" spans="1:12">
      <c r="A32" s="131"/>
      <c r="B32" s="19" t="s">
        <v>112</v>
      </c>
      <c r="C32" s="79">
        <v>0</v>
      </c>
      <c r="D32" s="79">
        <v>0</v>
      </c>
      <c r="E32" s="95">
        <v>0</v>
      </c>
      <c r="F32" s="96">
        <v>0</v>
      </c>
      <c r="G32" s="113"/>
      <c r="H32" s="48"/>
    </row>
    <row r="33" spans="1:8">
      <c r="A33" s="131"/>
      <c r="B33" s="19" t="s">
        <v>269</v>
      </c>
      <c r="C33" s="79">
        <v>0</v>
      </c>
      <c r="D33" s="79">
        <v>0</v>
      </c>
      <c r="E33" s="95">
        <v>0</v>
      </c>
      <c r="F33" s="96">
        <v>0</v>
      </c>
      <c r="G33" s="14"/>
      <c r="H33" s="48"/>
    </row>
    <row r="34" spans="1:8" ht="42" customHeight="1">
      <c r="A34" s="131"/>
      <c r="B34" s="19" t="s">
        <v>194</v>
      </c>
      <c r="C34" s="79">
        <v>0.2</v>
      </c>
      <c r="D34" s="79">
        <v>72</v>
      </c>
      <c r="E34" s="76">
        <f t="shared" si="2"/>
        <v>14.4</v>
      </c>
      <c r="F34" s="95">
        <v>14.4</v>
      </c>
      <c r="G34" s="113" t="s">
        <v>401</v>
      </c>
      <c r="H34" s="48"/>
    </row>
    <row r="35" spans="1:8" ht="18">
      <c r="A35" s="134" t="s">
        <v>133</v>
      </c>
      <c r="B35" s="18" t="s">
        <v>134</v>
      </c>
      <c r="C35" s="77"/>
      <c r="D35" s="78"/>
      <c r="E35" s="77"/>
      <c r="F35" s="108">
        <f>F36+F37+F40+F42</f>
        <v>54.84</v>
      </c>
      <c r="G35" s="113"/>
      <c r="H35" s="48"/>
    </row>
    <row r="36" spans="1:8" s="48" customFormat="1" ht="63" customHeight="1">
      <c r="A36" s="136"/>
      <c r="B36" s="85" t="s">
        <v>138</v>
      </c>
      <c r="C36" s="78">
        <v>1.46</v>
      </c>
      <c r="D36" s="78">
        <v>12</v>
      </c>
      <c r="E36" s="76">
        <f t="shared" ref="E36:E37" si="3">C36*D36</f>
        <v>17.52</v>
      </c>
      <c r="F36" s="76">
        <v>17.52</v>
      </c>
      <c r="G36" s="113" t="s">
        <v>396</v>
      </c>
    </row>
    <row r="37" spans="1:8" s="48" customFormat="1" ht="59.25" customHeight="1">
      <c r="A37" s="136"/>
      <c r="B37" s="85" t="s">
        <v>135</v>
      </c>
      <c r="C37" s="78">
        <v>1.46</v>
      </c>
      <c r="D37" s="78">
        <v>12</v>
      </c>
      <c r="E37" s="76">
        <f t="shared" si="3"/>
        <v>17.52</v>
      </c>
      <c r="F37" s="77">
        <v>17.52</v>
      </c>
      <c r="G37" s="113" t="s">
        <v>397</v>
      </c>
    </row>
    <row r="38" spans="1:8" s="48" customFormat="1" ht="24" customHeight="1">
      <c r="A38" s="136"/>
      <c r="B38" s="85" t="s">
        <v>215</v>
      </c>
      <c r="C38" s="79">
        <v>0</v>
      </c>
      <c r="D38" s="79">
        <v>0</v>
      </c>
      <c r="E38" s="95">
        <v>0</v>
      </c>
      <c r="F38" s="96">
        <v>0</v>
      </c>
      <c r="G38" s="116"/>
    </row>
    <row r="39" spans="1:8" s="48" customFormat="1" ht="24" customHeight="1">
      <c r="A39" s="136"/>
      <c r="B39" s="124" t="s">
        <v>216</v>
      </c>
      <c r="C39" s="79">
        <v>0</v>
      </c>
      <c r="D39" s="79">
        <v>0</v>
      </c>
      <c r="E39" s="95">
        <v>0</v>
      </c>
      <c r="F39" s="96">
        <v>0</v>
      </c>
      <c r="G39" s="116"/>
    </row>
    <row r="40" spans="1:8" ht="57">
      <c r="A40" s="137"/>
      <c r="B40" s="7" t="s">
        <v>139</v>
      </c>
      <c r="C40" s="78">
        <v>0.2</v>
      </c>
      <c r="D40" s="78">
        <v>3</v>
      </c>
      <c r="E40" s="76">
        <f t="shared" ref="E40" si="4">C40*D40</f>
        <v>0.60000000000000009</v>
      </c>
      <c r="F40" s="77">
        <v>0.6</v>
      </c>
      <c r="G40" s="113" t="s">
        <v>402</v>
      </c>
      <c r="H40" s="48"/>
    </row>
    <row r="41" spans="1:8" ht="18.75" customHeight="1">
      <c r="A41" s="137"/>
      <c r="B41" s="86" t="s">
        <v>384</v>
      </c>
      <c r="C41" s="79">
        <v>0</v>
      </c>
      <c r="D41" s="79">
        <v>0</v>
      </c>
      <c r="E41" s="95">
        <v>0</v>
      </c>
      <c r="F41" s="96">
        <v>0</v>
      </c>
      <c r="G41" s="113"/>
      <c r="H41" s="48"/>
    </row>
    <row r="42" spans="1:8" ht="66.75" customHeight="1">
      <c r="A42" s="137"/>
      <c r="B42" s="86" t="s">
        <v>403</v>
      </c>
      <c r="C42" s="78">
        <v>3.2000000000000001E-2</v>
      </c>
      <c r="D42" s="78">
        <v>50</v>
      </c>
      <c r="E42" s="76">
        <f>50*12*3200/100000</f>
        <v>19.2</v>
      </c>
      <c r="F42" s="77">
        <v>19.2</v>
      </c>
      <c r="G42" s="113" t="s">
        <v>404</v>
      </c>
      <c r="H42" s="48"/>
    </row>
    <row r="43" spans="1:8" ht="57">
      <c r="A43" s="138" t="s">
        <v>132</v>
      </c>
      <c r="B43" s="3" t="s">
        <v>385</v>
      </c>
      <c r="C43" s="79" t="s">
        <v>387</v>
      </c>
      <c r="D43" s="78">
        <v>6238</v>
      </c>
      <c r="E43" s="77">
        <v>641.5</v>
      </c>
      <c r="F43" s="112">
        <v>641.5</v>
      </c>
      <c r="G43" s="113" t="s">
        <v>398</v>
      </c>
      <c r="H43" s="48"/>
    </row>
    <row r="44" spans="1:8">
      <c r="A44" s="131"/>
      <c r="B44" s="19" t="s">
        <v>63</v>
      </c>
      <c r="C44" s="79">
        <v>0</v>
      </c>
      <c r="D44" s="79">
        <v>0</v>
      </c>
      <c r="E44" s="95">
        <v>0</v>
      </c>
      <c r="F44" s="96">
        <v>0</v>
      </c>
      <c r="G44" s="14"/>
      <c r="H44" s="48"/>
    </row>
    <row r="45" spans="1:8">
      <c r="A45" s="131"/>
      <c r="B45" s="19" t="s">
        <v>113</v>
      </c>
      <c r="C45" s="79">
        <v>0</v>
      </c>
      <c r="D45" s="79">
        <v>0</v>
      </c>
      <c r="E45" s="95">
        <v>0</v>
      </c>
      <c r="F45" s="96">
        <v>0</v>
      </c>
      <c r="G45" s="14"/>
      <c r="H45" s="48"/>
    </row>
    <row r="46" spans="1:8">
      <c r="A46" s="131"/>
      <c r="B46" s="19" t="s">
        <v>114</v>
      </c>
      <c r="C46" s="79">
        <v>0</v>
      </c>
      <c r="D46" s="79">
        <v>0</v>
      </c>
      <c r="E46" s="95">
        <v>0</v>
      </c>
      <c r="F46" s="96">
        <v>0</v>
      </c>
      <c r="G46" s="14"/>
      <c r="H46" s="48"/>
    </row>
    <row r="47" spans="1:8">
      <c r="A47" s="131"/>
      <c r="B47" s="19" t="s">
        <v>270</v>
      </c>
      <c r="C47" s="79">
        <v>0</v>
      </c>
      <c r="D47" s="79">
        <v>0</v>
      </c>
      <c r="E47" s="95">
        <v>0</v>
      </c>
      <c r="F47" s="96">
        <v>0</v>
      </c>
      <c r="G47" s="14"/>
      <c r="H47" s="48"/>
    </row>
    <row r="48" spans="1:8" s="89" customFormat="1" ht="168.75" customHeight="1">
      <c r="A48" s="139" t="s">
        <v>217</v>
      </c>
      <c r="B48" s="87" t="s">
        <v>386</v>
      </c>
      <c r="C48" s="79" t="s">
        <v>387</v>
      </c>
      <c r="D48" s="79">
        <v>1</v>
      </c>
      <c r="E48" s="95">
        <v>8</v>
      </c>
      <c r="F48" s="96">
        <v>8</v>
      </c>
      <c r="G48" s="116" t="s">
        <v>394</v>
      </c>
    </row>
    <row r="49" spans="1:8" ht="32.25" customHeight="1">
      <c r="A49" s="46" t="s">
        <v>164</v>
      </c>
      <c r="B49" s="7" t="s">
        <v>166</v>
      </c>
      <c r="C49" s="79">
        <v>0</v>
      </c>
      <c r="D49" s="79">
        <v>0</v>
      </c>
      <c r="E49" s="95">
        <v>0</v>
      </c>
      <c r="F49" s="96">
        <v>0</v>
      </c>
      <c r="G49" s="14"/>
      <c r="H49" s="48"/>
    </row>
    <row r="50" spans="1:8" ht="28.5" customHeight="1">
      <c r="A50" s="46" t="s">
        <v>165</v>
      </c>
      <c r="B50" s="7" t="s">
        <v>197</v>
      </c>
      <c r="C50" s="79">
        <v>0</v>
      </c>
      <c r="D50" s="79">
        <v>0</v>
      </c>
      <c r="E50" s="95">
        <v>0</v>
      </c>
      <c r="F50" s="96">
        <v>0</v>
      </c>
      <c r="G50" s="14"/>
      <c r="H50" s="48"/>
    </row>
    <row r="51" spans="1:8" ht="28.5" customHeight="1">
      <c r="A51" s="47" t="s">
        <v>229</v>
      </c>
      <c r="B51" s="18" t="s">
        <v>168</v>
      </c>
      <c r="C51" s="94"/>
      <c r="D51" s="94"/>
      <c r="E51" s="95"/>
      <c r="F51" s="95"/>
      <c r="G51" s="115"/>
    </row>
    <row r="52" spans="1:8" ht="28.5" customHeight="1">
      <c r="A52" s="131"/>
      <c r="B52" s="7" t="s">
        <v>15</v>
      </c>
      <c r="C52" s="79">
        <v>0</v>
      </c>
      <c r="D52" s="79">
        <v>0</v>
      </c>
      <c r="E52" s="95">
        <v>0</v>
      </c>
      <c r="F52" s="96">
        <v>0</v>
      </c>
      <c r="G52" s="14"/>
    </row>
    <row r="53" spans="1:8" ht="28.5" customHeight="1">
      <c r="A53" s="131"/>
      <c r="B53" s="7" t="s">
        <v>16</v>
      </c>
      <c r="C53" s="79">
        <v>0</v>
      </c>
      <c r="D53" s="79">
        <v>0</v>
      </c>
      <c r="E53" s="95">
        <v>0</v>
      </c>
      <c r="F53" s="96">
        <v>0</v>
      </c>
      <c r="G53" s="14"/>
    </row>
    <row r="54" spans="1:8">
      <c r="A54" s="131"/>
      <c r="B54" s="7" t="s">
        <v>17</v>
      </c>
      <c r="C54" s="79">
        <v>0</v>
      </c>
      <c r="D54" s="79">
        <v>0</v>
      </c>
      <c r="E54" s="95">
        <v>0</v>
      </c>
      <c r="F54" s="96">
        <v>0</v>
      </c>
      <c r="G54" s="14"/>
    </row>
    <row r="55" spans="1:8" ht="28.5" customHeight="1">
      <c r="A55" s="131"/>
      <c r="B55" s="7" t="s">
        <v>191</v>
      </c>
      <c r="C55" s="79">
        <v>0</v>
      </c>
      <c r="D55" s="79">
        <v>0</v>
      </c>
      <c r="E55" s="95">
        <v>0</v>
      </c>
      <c r="F55" s="96">
        <v>0</v>
      </c>
      <c r="G55" s="14"/>
    </row>
    <row r="56" spans="1:8">
      <c r="A56" s="131"/>
      <c r="B56" s="7" t="s">
        <v>18</v>
      </c>
      <c r="C56" s="79">
        <v>0</v>
      </c>
      <c r="D56" s="79">
        <v>0</v>
      </c>
      <c r="E56" s="95">
        <v>0</v>
      </c>
      <c r="F56" s="96">
        <v>0</v>
      </c>
      <c r="G56" s="14"/>
    </row>
    <row r="57" spans="1:8">
      <c r="A57" s="131"/>
      <c r="B57" s="7" t="s">
        <v>128</v>
      </c>
      <c r="C57" s="79">
        <v>0</v>
      </c>
      <c r="D57" s="79">
        <v>0</v>
      </c>
      <c r="E57" s="95">
        <v>0</v>
      </c>
      <c r="F57" s="96">
        <v>0</v>
      </c>
      <c r="G57" s="14"/>
    </row>
    <row r="58" spans="1:8" ht="42.75" customHeight="1">
      <c r="A58" s="47" t="s">
        <v>228</v>
      </c>
      <c r="B58" s="18" t="s">
        <v>167</v>
      </c>
      <c r="C58" s="94"/>
      <c r="D58" s="94"/>
      <c r="E58" s="96"/>
      <c r="F58" s="96"/>
      <c r="G58" s="117"/>
    </row>
    <row r="59" spans="1:8" ht="28.5" customHeight="1">
      <c r="A59" s="131"/>
      <c r="B59" s="7" t="s">
        <v>19</v>
      </c>
      <c r="C59" s="79">
        <v>0</v>
      </c>
      <c r="D59" s="79">
        <v>0</v>
      </c>
      <c r="E59" s="95">
        <v>0</v>
      </c>
      <c r="F59" s="96">
        <v>0</v>
      </c>
      <c r="G59" s="14"/>
    </row>
    <row r="60" spans="1:8" ht="28.5" customHeight="1">
      <c r="A60" s="131"/>
      <c r="B60" s="7" t="s">
        <v>16</v>
      </c>
      <c r="C60" s="79">
        <v>0</v>
      </c>
      <c r="D60" s="79">
        <v>0</v>
      </c>
      <c r="E60" s="95">
        <v>0</v>
      </c>
      <c r="F60" s="96">
        <v>0</v>
      </c>
      <c r="G60" s="14"/>
    </row>
    <row r="61" spans="1:8">
      <c r="A61" s="131"/>
      <c r="B61" s="7" t="s">
        <v>17</v>
      </c>
      <c r="C61" s="79">
        <v>0</v>
      </c>
      <c r="D61" s="79">
        <v>0</v>
      </c>
      <c r="E61" s="95">
        <v>0</v>
      </c>
      <c r="F61" s="96">
        <v>0</v>
      </c>
      <c r="G61" s="14"/>
    </row>
    <row r="62" spans="1:8" ht="28.5" customHeight="1">
      <c r="A62" s="131"/>
      <c r="B62" s="7" t="s">
        <v>191</v>
      </c>
      <c r="C62" s="79">
        <v>0</v>
      </c>
      <c r="D62" s="79">
        <v>0</v>
      </c>
      <c r="E62" s="95">
        <v>0</v>
      </c>
      <c r="F62" s="96">
        <v>0</v>
      </c>
      <c r="G62" s="14"/>
    </row>
    <row r="63" spans="1:8">
      <c r="A63" s="131"/>
      <c r="B63" s="7" t="s">
        <v>18</v>
      </c>
      <c r="C63" s="79">
        <v>0</v>
      </c>
      <c r="D63" s="79">
        <v>0</v>
      </c>
      <c r="E63" s="95">
        <v>0</v>
      </c>
      <c r="F63" s="96">
        <v>0</v>
      </c>
      <c r="G63" s="14"/>
    </row>
    <row r="64" spans="1:8">
      <c r="A64" s="131"/>
      <c r="B64" s="7" t="s">
        <v>128</v>
      </c>
      <c r="C64" s="79">
        <v>0</v>
      </c>
      <c r="D64" s="79">
        <v>0</v>
      </c>
      <c r="E64" s="95">
        <v>0</v>
      </c>
      <c r="F64" s="96">
        <v>0</v>
      </c>
      <c r="G64" s="14"/>
    </row>
    <row r="65" spans="1:7">
      <c r="A65" s="135"/>
      <c r="B65" s="15" t="s">
        <v>73</v>
      </c>
      <c r="C65" s="79">
        <v>0</v>
      </c>
      <c r="D65" s="79">
        <v>0</v>
      </c>
      <c r="E65" s="95">
        <v>0</v>
      </c>
      <c r="F65" s="96">
        <v>0</v>
      </c>
      <c r="G65" s="14"/>
    </row>
    <row r="66" spans="1:7" ht="20.25" customHeight="1">
      <c r="A66" s="188" t="s">
        <v>409</v>
      </c>
      <c r="B66" s="189"/>
      <c r="C66" s="189"/>
      <c r="D66" s="189"/>
      <c r="E66" s="189"/>
      <c r="F66" s="189"/>
      <c r="G66" s="190"/>
    </row>
    <row r="67" spans="1:7" ht="18">
      <c r="A67" s="140" t="s">
        <v>227</v>
      </c>
      <c r="B67" s="140" t="s">
        <v>405</v>
      </c>
      <c r="C67" s="92"/>
      <c r="D67" s="92"/>
      <c r="E67" s="92"/>
      <c r="F67" s="110">
        <f>F68+F69+F70+F71</f>
        <v>23.76</v>
      </c>
      <c r="G67" s="118"/>
    </row>
    <row r="68" spans="1:7">
      <c r="A68" s="141"/>
      <c r="B68" s="29" t="s">
        <v>121</v>
      </c>
      <c r="C68" s="90">
        <v>0.68</v>
      </c>
      <c r="D68" s="90">
        <v>12</v>
      </c>
      <c r="E68" s="92">
        <f t="shared" ref="E68" si="5">C68*D68</f>
        <v>8.16</v>
      </c>
      <c r="F68" s="92">
        <v>8.16</v>
      </c>
      <c r="G68" s="118"/>
    </row>
    <row r="69" spans="1:7">
      <c r="A69" s="141"/>
      <c r="B69" s="29" t="s">
        <v>122</v>
      </c>
      <c r="C69" s="90">
        <v>0.64</v>
      </c>
      <c r="D69" s="90">
        <v>12</v>
      </c>
      <c r="E69" s="92">
        <f>C69*D69</f>
        <v>7.68</v>
      </c>
      <c r="F69" s="92">
        <v>7.2</v>
      </c>
      <c r="G69" s="118"/>
    </row>
    <row r="70" spans="1:7" ht="71.25">
      <c r="A70" s="141"/>
      <c r="B70" s="91" t="s">
        <v>123</v>
      </c>
      <c r="C70" s="92">
        <v>0.4</v>
      </c>
      <c r="D70" s="92">
        <v>12</v>
      </c>
      <c r="E70" s="92">
        <f>C70*D70</f>
        <v>4.8000000000000007</v>
      </c>
      <c r="F70" s="92">
        <v>4.8</v>
      </c>
      <c r="G70" s="38" t="s">
        <v>408</v>
      </c>
    </row>
    <row r="71" spans="1:7">
      <c r="A71" s="141"/>
      <c r="B71" s="29" t="s">
        <v>389</v>
      </c>
      <c r="C71" s="90">
        <v>0.3</v>
      </c>
      <c r="D71" s="90">
        <v>12</v>
      </c>
      <c r="E71" s="92">
        <f>D71*C71</f>
        <v>3.5999999999999996</v>
      </c>
      <c r="F71" s="92">
        <v>3.6</v>
      </c>
      <c r="G71" s="118"/>
    </row>
    <row r="72" spans="1:7" ht="28.5">
      <c r="A72" s="140" t="s">
        <v>226</v>
      </c>
      <c r="B72" s="140" t="s">
        <v>406</v>
      </c>
      <c r="C72" s="92"/>
      <c r="D72" s="92"/>
      <c r="E72" s="92"/>
      <c r="F72" s="110">
        <f>F73+F74+F75+F76</f>
        <v>260.95999999999998</v>
      </c>
      <c r="G72" s="118"/>
    </row>
    <row r="73" spans="1:7">
      <c r="A73" s="141"/>
      <c r="B73" s="29" t="s">
        <v>124</v>
      </c>
      <c r="C73" s="90">
        <v>0.5</v>
      </c>
      <c r="D73" s="90">
        <f>12</f>
        <v>12</v>
      </c>
      <c r="E73" s="90">
        <f>C73*D73*13</f>
        <v>78</v>
      </c>
      <c r="F73" s="90">
        <v>78</v>
      </c>
      <c r="G73" s="118"/>
    </row>
    <row r="74" spans="1:7">
      <c r="A74" s="141"/>
      <c r="B74" s="29" t="s">
        <v>125</v>
      </c>
      <c r="C74" s="90">
        <v>0.42</v>
      </c>
      <c r="D74" s="90">
        <f>12</f>
        <v>12</v>
      </c>
      <c r="E74" s="90">
        <f>C74*D74*13</f>
        <v>65.52</v>
      </c>
      <c r="F74" s="90">
        <v>65.52</v>
      </c>
      <c r="G74" s="118"/>
    </row>
    <row r="75" spans="1:7" ht="85.5">
      <c r="A75" s="141"/>
      <c r="B75" s="91" t="s">
        <v>126</v>
      </c>
      <c r="C75" s="90">
        <v>0.3</v>
      </c>
      <c r="D75" s="90">
        <v>12</v>
      </c>
      <c r="E75" s="90">
        <f>C75*D75*13</f>
        <v>46.8</v>
      </c>
      <c r="F75" s="90">
        <v>46.8</v>
      </c>
      <c r="G75" s="119" t="s">
        <v>407</v>
      </c>
    </row>
    <row r="76" spans="1:7">
      <c r="A76" s="141"/>
      <c r="B76" s="29" t="s">
        <v>127</v>
      </c>
      <c r="C76" s="90">
        <v>0.45282</v>
      </c>
      <c r="D76" s="90">
        <v>12</v>
      </c>
      <c r="E76" s="90">
        <f>C76*D76*13</f>
        <v>70.639920000000004</v>
      </c>
      <c r="F76" s="90">
        <v>70.64</v>
      </c>
      <c r="G76" s="118"/>
    </row>
    <row r="77" spans="1:7">
      <c r="A77" s="141"/>
      <c r="B77" s="91" t="s">
        <v>390</v>
      </c>
      <c r="C77" s="79">
        <v>0</v>
      </c>
      <c r="D77" s="79">
        <v>0</v>
      </c>
      <c r="E77" s="95">
        <v>0</v>
      </c>
      <c r="F77" s="96">
        <v>0</v>
      </c>
      <c r="G77" s="119"/>
    </row>
    <row r="78" spans="1:7">
      <c r="A78" s="142">
        <v>17.5</v>
      </c>
      <c r="B78" s="170" t="s">
        <v>286</v>
      </c>
      <c r="C78" s="79">
        <v>0</v>
      </c>
      <c r="D78" s="79">
        <v>0</v>
      </c>
      <c r="E78" s="95">
        <v>0</v>
      </c>
      <c r="F78" s="96">
        <v>0</v>
      </c>
      <c r="G78" s="51"/>
    </row>
  </sheetData>
  <mergeCells count="2">
    <mergeCell ref="A1:G1"/>
    <mergeCell ref="A66:G66"/>
  </mergeCells>
  <pageMargins left="0.7" right="0.38" top="0.18" bottom="0.17" header="0.17" footer="0.17"/>
  <pageSetup paperSize="5" scale="85" orientation="landscape" verticalDpi="0" r:id="rId1"/>
  <rowBreaks count="1" manualBreakCount="1">
    <brk id="34" max="6" man="1"/>
  </rowBreaks>
</worksheet>
</file>

<file path=xl/worksheets/sheet3.xml><?xml version="1.0" encoding="utf-8"?>
<worksheet xmlns="http://schemas.openxmlformats.org/spreadsheetml/2006/main" xmlns:r="http://schemas.openxmlformats.org/officeDocument/2006/relationships">
  <sheetPr>
    <tabColor rgb="FF0070C0"/>
  </sheetPr>
  <dimension ref="A1:O57"/>
  <sheetViews>
    <sheetView topLeftCell="A49" zoomScale="80" zoomScaleNormal="80" workbookViewId="0">
      <selection activeCell="C11" sqref="C11:F11"/>
    </sheetView>
  </sheetViews>
  <sheetFormatPr defaultRowHeight="15"/>
  <cols>
    <col min="1" max="1" width="11" customWidth="1"/>
    <col min="2" max="2" width="51.85546875" style="39" customWidth="1"/>
    <col min="3" max="3" width="12.7109375" style="58" customWidth="1"/>
    <col min="4" max="4" width="13.5703125" style="58" customWidth="1"/>
    <col min="5" max="6" width="12.5703125" style="58" customWidth="1"/>
    <col min="7" max="7" width="65.140625" customWidth="1"/>
    <col min="8" max="8" width="10.140625" bestFit="1" customWidth="1"/>
    <col min="12" max="14" width="9.28515625" style="58" bestFit="1" customWidth="1"/>
    <col min="15" max="15" width="11.28515625" style="58" bestFit="1" customWidth="1"/>
  </cols>
  <sheetData>
    <row r="1" spans="1:15" ht="27.75" customHeight="1">
      <c r="A1" s="192" t="s">
        <v>145</v>
      </c>
      <c r="B1" s="193"/>
      <c r="C1" s="193"/>
      <c r="D1" s="193"/>
      <c r="E1" s="193"/>
      <c r="F1" s="193"/>
      <c r="G1" s="193"/>
      <c r="H1" s="194"/>
    </row>
    <row r="2" spans="1:15" s="58" customFormat="1">
      <c r="A2" s="195" t="s">
        <v>118</v>
      </c>
      <c r="B2" s="195" t="s">
        <v>9</v>
      </c>
      <c r="C2" s="195"/>
      <c r="D2" s="195"/>
      <c r="E2" s="195"/>
      <c r="F2" s="195"/>
      <c r="G2" s="195"/>
      <c r="H2" s="195"/>
    </row>
    <row r="3" spans="1:15" s="58" customFormat="1" ht="42.75">
      <c r="A3" s="195"/>
      <c r="B3" s="195"/>
      <c r="C3" s="127" t="s">
        <v>10</v>
      </c>
      <c r="D3" s="127" t="s">
        <v>11</v>
      </c>
      <c r="E3" s="127" t="s">
        <v>12</v>
      </c>
      <c r="F3" s="127" t="s">
        <v>13</v>
      </c>
      <c r="G3" s="93" t="s">
        <v>34</v>
      </c>
      <c r="H3" s="93" t="s">
        <v>35</v>
      </c>
    </row>
    <row r="4" spans="1:15" s="120" customFormat="1" ht="18">
      <c r="A4" s="105"/>
      <c r="B4" s="105"/>
      <c r="C4" s="105"/>
      <c r="D4" s="105"/>
      <c r="E4" s="105"/>
      <c r="F4" s="122">
        <f>F15+F29+F48</f>
        <v>761.91000000000008</v>
      </c>
      <c r="G4" s="105"/>
      <c r="H4" s="105"/>
    </row>
    <row r="5" spans="1:15" ht="15.75">
      <c r="A5" s="44" t="s">
        <v>65</v>
      </c>
      <c r="B5" s="21" t="s">
        <v>147</v>
      </c>
      <c r="C5" s="79">
        <v>0</v>
      </c>
      <c r="D5" s="79">
        <v>0</v>
      </c>
      <c r="E5" s="95">
        <v>0</v>
      </c>
      <c r="F5" s="96">
        <v>0</v>
      </c>
      <c r="G5" s="20"/>
      <c r="H5" s="20"/>
    </row>
    <row r="6" spans="1:15" ht="28.5">
      <c r="A6" s="20"/>
      <c r="B6" s="29" t="s">
        <v>149</v>
      </c>
      <c r="C6" s="79">
        <v>0</v>
      </c>
      <c r="D6" s="79">
        <v>0</v>
      </c>
      <c r="E6" s="95">
        <v>0</v>
      </c>
      <c r="F6" s="96">
        <v>0</v>
      </c>
      <c r="G6" s="20"/>
      <c r="H6" s="20"/>
    </row>
    <row r="7" spans="1:15">
      <c r="A7" s="20"/>
      <c r="B7" s="29" t="s">
        <v>150</v>
      </c>
      <c r="C7" s="79">
        <v>0</v>
      </c>
      <c r="D7" s="79">
        <v>0</v>
      </c>
      <c r="E7" s="95">
        <v>0</v>
      </c>
      <c r="F7" s="96">
        <v>0</v>
      </c>
      <c r="G7" s="20"/>
      <c r="H7" s="20"/>
    </row>
    <row r="8" spans="1:15" ht="28.5">
      <c r="A8" s="20"/>
      <c r="B8" s="19" t="s">
        <v>36</v>
      </c>
      <c r="C8" s="79">
        <v>0</v>
      </c>
      <c r="D8" s="79">
        <v>0</v>
      </c>
      <c r="E8" s="95">
        <v>0</v>
      </c>
      <c r="F8" s="96">
        <v>0</v>
      </c>
      <c r="G8" s="20"/>
      <c r="H8" s="20"/>
    </row>
    <row r="9" spans="1:15" ht="28.5">
      <c r="A9" s="20"/>
      <c r="B9" s="19" t="s">
        <v>37</v>
      </c>
      <c r="C9" s="79">
        <v>0</v>
      </c>
      <c r="D9" s="79">
        <v>0</v>
      </c>
      <c r="E9" s="95">
        <v>0</v>
      </c>
      <c r="F9" s="96">
        <v>0</v>
      </c>
      <c r="G9" s="20"/>
      <c r="H9" s="20"/>
    </row>
    <row r="10" spans="1:15" ht="28.5">
      <c r="A10" s="20"/>
      <c r="B10" s="19" t="s">
        <v>38</v>
      </c>
      <c r="C10" s="79">
        <v>0</v>
      </c>
      <c r="D10" s="79">
        <v>0</v>
      </c>
      <c r="E10" s="95">
        <v>0</v>
      </c>
      <c r="F10" s="96">
        <v>0</v>
      </c>
      <c r="G10" s="20"/>
      <c r="H10" s="20"/>
    </row>
    <row r="11" spans="1:15" ht="28.5">
      <c r="A11" s="20"/>
      <c r="B11" s="19" t="s">
        <v>151</v>
      </c>
      <c r="C11" s="79">
        <v>0</v>
      </c>
      <c r="D11" s="79">
        <v>0</v>
      </c>
      <c r="E11" s="95">
        <v>0</v>
      </c>
      <c r="F11" s="96">
        <v>0</v>
      </c>
      <c r="G11" s="20"/>
      <c r="H11" s="20"/>
      <c r="J11" s="155" t="s">
        <v>420</v>
      </c>
      <c r="K11" s="155" t="s">
        <v>417</v>
      </c>
      <c r="L11" s="155">
        <f>O11/100000</f>
        <v>0.26</v>
      </c>
      <c r="M11" s="56">
        <v>2000</v>
      </c>
      <c r="N11" s="155">
        <v>13</v>
      </c>
      <c r="O11" s="155">
        <f>M11*N11</f>
        <v>26000</v>
      </c>
    </row>
    <row r="12" spans="1:15" ht="15.75">
      <c r="A12" s="44" t="s">
        <v>156</v>
      </c>
      <c r="B12" s="3" t="s">
        <v>155</v>
      </c>
      <c r="C12" s="146"/>
      <c r="D12" s="146"/>
      <c r="E12" s="146"/>
      <c r="F12" s="146"/>
      <c r="G12" s="21"/>
      <c r="H12" s="21"/>
      <c r="J12" s="155" t="s">
        <v>420</v>
      </c>
      <c r="K12" s="155" t="s">
        <v>418</v>
      </c>
      <c r="L12" s="155">
        <f t="shared" ref="L12:L19" si="0">O12/100000</f>
        <v>3.25</v>
      </c>
      <c r="M12" s="56">
        <v>25000</v>
      </c>
      <c r="N12" s="155">
        <v>13</v>
      </c>
      <c r="O12" s="155">
        <f t="shared" ref="O12:O19" si="1">M12*N12</f>
        <v>325000</v>
      </c>
    </row>
    <row r="13" spans="1:15">
      <c r="A13" s="22"/>
      <c r="B13" s="19" t="s">
        <v>202</v>
      </c>
      <c r="C13" s="79">
        <v>0</v>
      </c>
      <c r="D13" s="79">
        <v>0</v>
      </c>
      <c r="E13" s="95">
        <v>0</v>
      </c>
      <c r="F13" s="96">
        <v>0</v>
      </c>
      <c r="G13" s="20"/>
      <c r="H13" s="20"/>
      <c r="J13" s="155" t="s">
        <v>420</v>
      </c>
      <c r="K13" s="155" t="s">
        <v>419</v>
      </c>
      <c r="L13" s="155">
        <f t="shared" si="0"/>
        <v>7.93</v>
      </c>
      <c r="M13" s="56">
        <v>61000</v>
      </c>
      <c r="N13" s="155">
        <v>13</v>
      </c>
      <c r="O13" s="155">
        <f t="shared" si="1"/>
        <v>793000</v>
      </c>
    </row>
    <row r="14" spans="1:15">
      <c r="A14" s="22"/>
      <c r="B14" s="19" t="s">
        <v>203</v>
      </c>
      <c r="C14" s="79">
        <v>0</v>
      </c>
      <c r="D14" s="79">
        <v>0</v>
      </c>
      <c r="E14" s="95">
        <v>0</v>
      </c>
      <c r="F14" s="96">
        <v>0</v>
      </c>
      <c r="G14" s="20"/>
      <c r="H14" s="20"/>
      <c r="J14" s="155" t="s">
        <v>421</v>
      </c>
      <c r="K14" s="155" t="s">
        <v>417</v>
      </c>
      <c r="L14" s="155">
        <f t="shared" si="0"/>
        <v>2.25</v>
      </c>
      <c r="M14" s="56">
        <v>1000</v>
      </c>
      <c r="N14" s="155">
        <f>28+2+195</f>
        <v>225</v>
      </c>
      <c r="O14" s="155">
        <f t="shared" si="1"/>
        <v>225000</v>
      </c>
    </row>
    <row r="15" spans="1:15" ht="15.75">
      <c r="A15" s="44" t="s">
        <v>157</v>
      </c>
      <c r="B15" s="3" t="s">
        <v>250</v>
      </c>
      <c r="C15" s="146"/>
      <c r="D15" s="146"/>
      <c r="E15" s="146"/>
      <c r="F15" s="147">
        <v>275.86</v>
      </c>
      <c r="G15" s="21"/>
      <c r="H15" s="21"/>
      <c r="J15" s="155" t="s">
        <v>421</v>
      </c>
      <c r="K15" s="155" t="s">
        <v>418</v>
      </c>
      <c r="L15" s="155">
        <f t="shared" si="0"/>
        <v>29.25</v>
      </c>
      <c r="M15" s="56">
        <v>13000</v>
      </c>
      <c r="N15" s="155">
        <f t="shared" ref="N15:N16" si="2">28+2+195</f>
        <v>225</v>
      </c>
      <c r="O15" s="155">
        <f t="shared" si="1"/>
        <v>2925000</v>
      </c>
    </row>
    <row r="16" spans="1:15">
      <c r="A16" s="3" t="s">
        <v>68</v>
      </c>
      <c r="B16" s="25" t="s">
        <v>281</v>
      </c>
      <c r="C16" s="196" t="s">
        <v>399</v>
      </c>
      <c r="D16" s="196">
        <v>1</v>
      </c>
      <c r="E16" s="196">
        <v>275.86</v>
      </c>
      <c r="F16" s="196">
        <v>275.86</v>
      </c>
      <c r="G16" s="191" t="s">
        <v>412</v>
      </c>
      <c r="H16" s="197"/>
      <c r="J16" s="155" t="s">
        <v>421</v>
      </c>
      <c r="K16" s="155" t="s">
        <v>419</v>
      </c>
      <c r="L16" s="155">
        <f t="shared" si="0"/>
        <v>78.75</v>
      </c>
      <c r="M16" s="56">
        <v>35000</v>
      </c>
      <c r="N16" s="155">
        <f t="shared" si="2"/>
        <v>225</v>
      </c>
      <c r="O16" s="155">
        <f t="shared" si="1"/>
        <v>7875000</v>
      </c>
    </row>
    <row r="17" spans="1:15">
      <c r="A17" s="6"/>
      <c r="B17" s="111" t="s">
        <v>39</v>
      </c>
      <c r="C17" s="196"/>
      <c r="D17" s="196"/>
      <c r="E17" s="196"/>
      <c r="F17" s="196"/>
      <c r="G17" s="191"/>
      <c r="H17" s="197"/>
      <c r="J17" s="155" t="s">
        <v>422</v>
      </c>
      <c r="K17" s="155" t="s">
        <v>417</v>
      </c>
      <c r="L17" s="155">
        <f t="shared" si="0"/>
        <v>5.71</v>
      </c>
      <c r="M17" s="56">
        <v>500</v>
      </c>
      <c r="N17" s="155">
        <v>1142</v>
      </c>
      <c r="O17" s="155">
        <f t="shared" si="1"/>
        <v>571000</v>
      </c>
    </row>
    <row r="18" spans="1:15">
      <c r="A18" s="6"/>
      <c r="B18" s="111" t="s">
        <v>40</v>
      </c>
      <c r="C18" s="196"/>
      <c r="D18" s="196"/>
      <c r="E18" s="196"/>
      <c r="F18" s="196"/>
      <c r="G18" s="191"/>
      <c r="H18" s="197"/>
      <c r="J18" s="155" t="s">
        <v>422</v>
      </c>
      <c r="K18" s="155" t="s">
        <v>418</v>
      </c>
      <c r="L18" s="155">
        <f t="shared" si="0"/>
        <v>57.1</v>
      </c>
      <c r="M18" s="56">
        <v>5000</v>
      </c>
      <c r="N18" s="155">
        <v>1142</v>
      </c>
      <c r="O18" s="155">
        <f t="shared" si="1"/>
        <v>5710000</v>
      </c>
    </row>
    <row r="19" spans="1:15">
      <c r="A19" s="6"/>
      <c r="B19" s="111" t="s">
        <v>41</v>
      </c>
      <c r="C19" s="196"/>
      <c r="D19" s="196"/>
      <c r="E19" s="196"/>
      <c r="F19" s="196"/>
      <c r="G19" s="191"/>
      <c r="H19" s="197"/>
      <c r="J19" s="155" t="s">
        <v>422</v>
      </c>
      <c r="K19" s="155" t="s">
        <v>419</v>
      </c>
      <c r="L19" s="155">
        <f t="shared" si="0"/>
        <v>91.36</v>
      </c>
      <c r="M19" s="56">
        <v>8000</v>
      </c>
      <c r="N19" s="155">
        <v>1142</v>
      </c>
      <c r="O19" s="155">
        <f t="shared" si="1"/>
        <v>9136000</v>
      </c>
    </row>
    <row r="20" spans="1:15">
      <c r="A20" s="6"/>
      <c r="B20" s="111" t="s">
        <v>152</v>
      </c>
      <c r="C20" s="196"/>
      <c r="D20" s="196"/>
      <c r="E20" s="196"/>
      <c r="F20" s="196"/>
      <c r="G20" s="191"/>
      <c r="H20" s="197"/>
      <c r="L20" s="157">
        <f>SUM(L11:L19)</f>
        <v>275.86</v>
      </c>
      <c r="M20" s="158"/>
      <c r="N20" s="158"/>
      <c r="O20" s="158">
        <f>SUM(O11:O19)</f>
        <v>27586000</v>
      </c>
    </row>
    <row r="21" spans="1:15">
      <c r="A21" s="6"/>
      <c r="B21" s="111" t="s">
        <v>42</v>
      </c>
      <c r="C21" s="196"/>
      <c r="D21" s="196"/>
      <c r="E21" s="196"/>
      <c r="F21" s="196"/>
      <c r="G21" s="191"/>
      <c r="H21" s="197"/>
      <c r="L21" s="155"/>
      <c r="M21" s="155"/>
      <c r="N21" s="155"/>
      <c r="O21" s="155"/>
    </row>
    <row r="22" spans="1:15">
      <c r="A22" s="6"/>
      <c r="B22" s="111" t="s">
        <v>43</v>
      </c>
      <c r="C22" s="196"/>
      <c r="D22" s="196"/>
      <c r="E22" s="196"/>
      <c r="F22" s="196"/>
      <c r="G22" s="191"/>
      <c r="H22" s="197"/>
    </row>
    <row r="23" spans="1:15">
      <c r="A23" s="6"/>
      <c r="B23" s="111" t="s">
        <v>44</v>
      </c>
      <c r="C23" s="196"/>
      <c r="D23" s="196"/>
      <c r="E23" s="196"/>
      <c r="F23" s="196"/>
      <c r="G23" s="191"/>
      <c r="H23" s="197"/>
    </row>
    <row r="24" spans="1:15">
      <c r="A24" s="6"/>
      <c r="B24" s="111" t="s">
        <v>153</v>
      </c>
      <c r="C24" s="196"/>
      <c r="D24" s="196"/>
      <c r="E24" s="196"/>
      <c r="F24" s="196"/>
      <c r="G24" s="191"/>
      <c r="H24" s="197"/>
    </row>
    <row r="25" spans="1:15">
      <c r="A25" s="6"/>
      <c r="B25" s="111" t="s">
        <v>45</v>
      </c>
      <c r="C25" s="196"/>
      <c r="D25" s="196"/>
      <c r="E25" s="196"/>
      <c r="F25" s="196"/>
      <c r="G25" s="191"/>
      <c r="H25" s="197"/>
    </row>
    <row r="26" spans="1:15">
      <c r="A26" s="6"/>
      <c r="B26" s="111" t="s">
        <v>46</v>
      </c>
      <c r="C26" s="196"/>
      <c r="D26" s="196"/>
      <c r="E26" s="196"/>
      <c r="F26" s="196"/>
      <c r="G26" s="191"/>
      <c r="H26" s="197"/>
    </row>
    <row r="27" spans="1:15">
      <c r="A27" s="6"/>
      <c r="B27" s="111" t="s">
        <v>47</v>
      </c>
      <c r="C27" s="196"/>
      <c r="D27" s="196"/>
      <c r="E27" s="196"/>
      <c r="F27" s="196"/>
      <c r="G27" s="191"/>
      <c r="H27" s="197"/>
    </row>
    <row r="28" spans="1:15" ht="125.25" customHeight="1">
      <c r="A28" s="6"/>
      <c r="B28" s="111" t="s">
        <v>154</v>
      </c>
      <c r="C28" s="196"/>
      <c r="D28" s="196"/>
      <c r="E28" s="196"/>
      <c r="F28" s="196"/>
      <c r="G28" s="191"/>
      <c r="H28" s="197"/>
    </row>
    <row r="29" spans="1:15">
      <c r="A29" s="3" t="s">
        <v>218</v>
      </c>
      <c r="B29" s="3" t="s">
        <v>48</v>
      </c>
      <c r="C29" s="100"/>
      <c r="D29" s="100"/>
      <c r="E29" s="101"/>
      <c r="F29" s="101">
        <f>F30+F33+F34+F35+F36+F37+F38+F39+F40+F41+F42</f>
        <v>476.05</v>
      </c>
      <c r="G29" s="5"/>
      <c r="H29" s="4"/>
    </row>
    <row r="30" spans="1:15" ht="28.5" customHeight="1">
      <c r="A30" s="6"/>
      <c r="B30" s="7" t="s">
        <v>49</v>
      </c>
      <c r="C30" s="160">
        <v>50</v>
      </c>
      <c r="D30" s="160">
        <v>1</v>
      </c>
      <c r="E30" s="160">
        <f>C30*D30</f>
        <v>50</v>
      </c>
      <c r="F30" s="160">
        <f>D30*E30</f>
        <v>50</v>
      </c>
      <c r="G30" s="191" t="s">
        <v>414</v>
      </c>
      <c r="H30" s="6"/>
      <c r="L30" s="156">
        <v>1</v>
      </c>
      <c r="M30" s="156">
        <v>50</v>
      </c>
      <c r="N30" s="156">
        <f>L30*M30</f>
        <v>50</v>
      </c>
    </row>
    <row r="31" spans="1:15" ht="28.5">
      <c r="A31" s="6"/>
      <c r="B31" s="7" t="s">
        <v>50</v>
      </c>
      <c r="C31" s="79">
        <v>0</v>
      </c>
      <c r="D31" s="79">
        <v>0</v>
      </c>
      <c r="E31" s="95">
        <v>0</v>
      </c>
      <c r="F31" s="96">
        <v>0</v>
      </c>
      <c r="G31" s="191"/>
      <c r="H31" s="6"/>
      <c r="L31" s="156">
        <v>1</v>
      </c>
      <c r="M31" s="156">
        <v>15</v>
      </c>
      <c r="N31" s="156">
        <f t="shared" ref="N31:N36" si="3">L31*M31</f>
        <v>15</v>
      </c>
    </row>
    <row r="32" spans="1:15" ht="28.5">
      <c r="A32" s="6"/>
      <c r="B32" s="7" t="s">
        <v>51</v>
      </c>
      <c r="C32" s="79">
        <v>0</v>
      </c>
      <c r="D32" s="79">
        <v>0</v>
      </c>
      <c r="E32" s="95">
        <v>0</v>
      </c>
      <c r="F32" s="96">
        <v>0</v>
      </c>
      <c r="G32" s="191"/>
      <c r="H32" s="6"/>
      <c r="L32" s="156">
        <v>1</v>
      </c>
      <c r="M32" s="156">
        <v>10</v>
      </c>
      <c r="N32" s="156">
        <f t="shared" si="3"/>
        <v>10</v>
      </c>
    </row>
    <row r="33" spans="1:15">
      <c r="A33" s="6"/>
      <c r="B33" s="7" t="s">
        <v>52</v>
      </c>
      <c r="C33" s="160">
        <v>15</v>
      </c>
      <c r="D33" s="160">
        <v>1</v>
      </c>
      <c r="E33" s="160">
        <f>C33*D33</f>
        <v>15</v>
      </c>
      <c r="F33" s="160">
        <f>D33*E33</f>
        <v>15</v>
      </c>
      <c r="G33" s="191"/>
      <c r="H33" s="6"/>
      <c r="L33" s="156">
        <v>2</v>
      </c>
      <c r="M33" s="156">
        <v>13</v>
      </c>
      <c r="N33" s="156">
        <f t="shared" si="3"/>
        <v>26</v>
      </c>
    </row>
    <row r="34" spans="1:15">
      <c r="A34" s="6"/>
      <c r="B34" s="7" t="s">
        <v>115</v>
      </c>
      <c r="C34" s="160">
        <v>10</v>
      </c>
      <c r="D34" s="160">
        <v>1</v>
      </c>
      <c r="E34" s="160">
        <f>C34*D34</f>
        <v>10</v>
      </c>
      <c r="F34" s="160">
        <f>D34*E34</f>
        <v>10</v>
      </c>
      <c r="G34" s="191"/>
      <c r="H34" s="6"/>
      <c r="L34" s="156">
        <v>3</v>
      </c>
      <c r="M34" s="156">
        <v>12</v>
      </c>
      <c r="N34" s="156">
        <f t="shared" si="3"/>
        <v>36</v>
      </c>
    </row>
    <row r="35" spans="1:15">
      <c r="A35" s="6"/>
      <c r="B35" s="7" t="s">
        <v>53</v>
      </c>
      <c r="C35" s="160">
        <v>2</v>
      </c>
      <c r="D35" s="160">
        <v>13</v>
      </c>
      <c r="E35" s="160">
        <f>D35*C35</f>
        <v>26</v>
      </c>
      <c r="F35" s="160">
        <v>26</v>
      </c>
      <c r="G35" s="191"/>
      <c r="H35" s="6"/>
      <c r="L35" s="156">
        <v>1</v>
      </c>
      <c r="M35" s="156">
        <v>140</v>
      </c>
      <c r="N35" s="156">
        <f t="shared" si="3"/>
        <v>140</v>
      </c>
    </row>
    <row r="36" spans="1:15" ht="30.75" customHeight="1">
      <c r="A36" s="6"/>
      <c r="B36" s="7" t="s">
        <v>158</v>
      </c>
      <c r="C36" s="160">
        <v>1</v>
      </c>
      <c r="D36" s="160">
        <v>13</v>
      </c>
      <c r="E36" s="160">
        <f>C36*D36</f>
        <v>13</v>
      </c>
      <c r="F36" s="160">
        <v>13</v>
      </c>
      <c r="G36" s="191"/>
      <c r="H36" s="6"/>
      <c r="L36" s="156">
        <v>0.5</v>
      </c>
      <c r="M36" s="156">
        <v>300</v>
      </c>
      <c r="N36" s="156">
        <f t="shared" si="3"/>
        <v>150</v>
      </c>
    </row>
    <row r="37" spans="1:15" ht="28.5">
      <c r="A37" s="6"/>
      <c r="B37" s="7" t="s">
        <v>159</v>
      </c>
      <c r="C37" s="160">
        <v>0.5</v>
      </c>
      <c r="D37" s="160">
        <v>13</v>
      </c>
      <c r="E37" s="160">
        <f>C37*D37</f>
        <v>6.5</v>
      </c>
      <c r="F37" s="160">
        <v>6.5</v>
      </c>
      <c r="G37" s="191"/>
      <c r="H37" s="6"/>
      <c r="L37" s="159"/>
      <c r="M37" s="159"/>
      <c r="N37" s="159">
        <f>SUM(N30:N36)</f>
        <v>427</v>
      </c>
    </row>
    <row r="38" spans="1:15" ht="28.5">
      <c r="A38" s="6"/>
      <c r="B38" s="7" t="s">
        <v>160</v>
      </c>
      <c r="C38" s="160">
        <v>0.35</v>
      </c>
      <c r="D38" s="160">
        <v>13</v>
      </c>
      <c r="E38" s="160">
        <f>C38*D38</f>
        <v>4.55</v>
      </c>
      <c r="F38" s="160">
        <v>4.55</v>
      </c>
      <c r="G38" s="191"/>
      <c r="H38" s="6"/>
    </row>
    <row r="39" spans="1:15">
      <c r="A39" s="6"/>
      <c r="B39" s="7" t="s">
        <v>54</v>
      </c>
      <c r="C39" s="160">
        <v>3</v>
      </c>
      <c r="D39" s="160">
        <v>12</v>
      </c>
      <c r="E39" s="160">
        <f>C39*D39</f>
        <v>36</v>
      </c>
      <c r="F39" s="160">
        <v>36</v>
      </c>
      <c r="G39" s="191"/>
      <c r="H39" s="6"/>
    </row>
    <row r="40" spans="1:15">
      <c r="A40" s="6"/>
      <c r="B40" s="7" t="s">
        <v>55</v>
      </c>
      <c r="C40" s="160">
        <v>1</v>
      </c>
      <c r="D40" s="160">
        <f>120+20</f>
        <v>140</v>
      </c>
      <c r="E40" s="160">
        <f t="shared" ref="E40:E42" si="4">C40*D40</f>
        <v>140</v>
      </c>
      <c r="F40" s="160">
        <v>140</v>
      </c>
      <c r="G40" s="191"/>
      <c r="H40" s="6"/>
    </row>
    <row r="41" spans="1:15">
      <c r="A41" s="6"/>
      <c r="B41" s="7" t="s">
        <v>56</v>
      </c>
      <c r="C41" s="160">
        <v>0.5</v>
      </c>
      <c r="D41" s="160">
        <v>300</v>
      </c>
      <c r="E41" s="160">
        <f t="shared" si="4"/>
        <v>150</v>
      </c>
      <c r="F41" s="160">
        <v>150</v>
      </c>
      <c r="G41" s="191"/>
      <c r="H41" s="6"/>
    </row>
    <row r="42" spans="1:15" ht="18.75" customHeight="1">
      <c r="A42" s="6"/>
      <c r="B42" s="7" t="s">
        <v>161</v>
      </c>
      <c r="C42" s="160">
        <v>0.25</v>
      </c>
      <c r="D42" s="160">
        <v>100</v>
      </c>
      <c r="E42" s="160">
        <f t="shared" si="4"/>
        <v>25</v>
      </c>
      <c r="F42" s="160">
        <v>25</v>
      </c>
      <c r="G42" s="191"/>
      <c r="H42" s="6"/>
    </row>
    <row r="43" spans="1:15" ht="28.5">
      <c r="A43" s="3" t="s">
        <v>69</v>
      </c>
      <c r="B43" s="3" t="s">
        <v>57</v>
      </c>
      <c r="C43" s="148"/>
      <c r="D43" s="148"/>
      <c r="E43" s="149"/>
      <c r="F43" s="150"/>
      <c r="G43" s="9"/>
      <c r="H43" s="8"/>
      <c r="I43" s="1"/>
      <c r="J43" s="1"/>
      <c r="K43" s="1"/>
    </row>
    <row r="44" spans="1:15" s="39" customFormat="1">
      <c r="A44" s="32" t="s">
        <v>219</v>
      </c>
      <c r="B44" s="31" t="s">
        <v>220</v>
      </c>
      <c r="C44" s="79">
        <v>0</v>
      </c>
      <c r="D44" s="79">
        <v>0</v>
      </c>
      <c r="E44" s="95">
        <v>0</v>
      </c>
      <c r="F44" s="96">
        <v>0</v>
      </c>
      <c r="G44" s="7"/>
      <c r="H44" s="7"/>
      <c r="I44" s="1"/>
      <c r="J44" s="1"/>
      <c r="K44" s="1"/>
      <c r="L44" s="58"/>
      <c r="M44" s="89"/>
      <c r="N44" s="89"/>
      <c r="O44" s="89"/>
    </row>
    <row r="45" spans="1:15" s="39" customFormat="1">
      <c r="A45" s="32" t="s">
        <v>221</v>
      </c>
      <c r="B45" s="31" t="s">
        <v>222</v>
      </c>
      <c r="C45" s="79">
        <v>0</v>
      </c>
      <c r="D45" s="79">
        <v>0</v>
      </c>
      <c r="E45" s="95">
        <v>0</v>
      </c>
      <c r="F45" s="96">
        <v>0</v>
      </c>
      <c r="G45" s="7"/>
      <c r="H45" s="7"/>
      <c r="I45" s="1"/>
      <c r="J45" s="1"/>
      <c r="K45" s="1"/>
      <c r="L45" s="58"/>
      <c r="M45" s="89"/>
      <c r="N45" s="89"/>
      <c r="O45" s="89"/>
    </row>
    <row r="46" spans="1:15" s="39" customFormat="1">
      <c r="A46" s="32" t="s">
        <v>223</v>
      </c>
      <c r="B46" s="31" t="s">
        <v>224</v>
      </c>
      <c r="C46" s="79">
        <v>0</v>
      </c>
      <c r="D46" s="79">
        <v>0</v>
      </c>
      <c r="E46" s="95">
        <v>0</v>
      </c>
      <c r="F46" s="96">
        <v>0</v>
      </c>
      <c r="G46" s="7"/>
      <c r="H46" s="7"/>
      <c r="I46" s="1"/>
      <c r="J46" s="1"/>
      <c r="K46" s="1"/>
      <c r="L46" s="58"/>
      <c r="M46" s="89"/>
      <c r="N46" s="89"/>
      <c r="O46" s="89"/>
    </row>
    <row r="47" spans="1:15" s="39" customFormat="1">
      <c r="A47" s="32" t="s">
        <v>225</v>
      </c>
      <c r="B47" s="32" t="s">
        <v>208</v>
      </c>
      <c r="C47" s="79">
        <v>0</v>
      </c>
      <c r="D47" s="79">
        <v>0</v>
      </c>
      <c r="E47" s="95">
        <v>0</v>
      </c>
      <c r="F47" s="96">
        <v>0</v>
      </c>
      <c r="G47" s="7"/>
      <c r="H47" s="7"/>
      <c r="I47" s="1"/>
      <c r="J47" s="1"/>
      <c r="K47" s="1"/>
      <c r="L47" s="58"/>
      <c r="M47" s="89"/>
      <c r="N47" s="89"/>
      <c r="O47" s="89"/>
    </row>
    <row r="48" spans="1:15">
      <c r="A48" s="3" t="s">
        <v>70</v>
      </c>
      <c r="B48" s="3" t="s">
        <v>58</v>
      </c>
      <c r="C48" s="88">
        <v>10</v>
      </c>
      <c r="D48" s="88">
        <v>1</v>
      </c>
      <c r="E48" s="102">
        <v>10</v>
      </c>
      <c r="F48" s="126">
        <v>10</v>
      </c>
      <c r="G48" s="5" t="s">
        <v>388</v>
      </c>
      <c r="H48" s="3"/>
    </row>
    <row r="49" spans="1:15">
      <c r="A49" s="6"/>
      <c r="B49" s="7" t="s">
        <v>59</v>
      </c>
      <c r="C49" s="79">
        <v>0</v>
      </c>
      <c r="D49" s="79">
        <v>0</v>
      </c>
      <c r="E49" s="95">
        <v>0</v>
      </c>
      <c r="F49" s="96">
        <v>0</v>
      </c>
      <c r="G49" s="10"/>
      <c r="H49" s="6"/>
    </row>
    <row r="50" spans="1:15">
      <c r="A50" s="6"/>
      <c r="B50" s="7" t="s">
        <v>60</v>
      </c>
      <c r="C50" s="79">
        <v>0</v>
      </c>
      <c r="D50" s="79">
        <v>0</v>
      </c>
      <c r="E50" s="95">
        <v>0</v>
      </c>
      <c r="F50" s="96">
        <v>0</v>
      </c>
      <c r="G50" s="7"/>
      <c r="H50" s="6"/>
    </row>
    <row r="51" spans="1:15">
      <c r="A51" s="3" t="s">
        <v>162</v>
      </c>
      <c r="B51" s="3" t="s">
        <v>61</v>
      </c>
      <c r="C51" s="100"/>
      <c r="D51" s="100"/>
      <c r="E51" s="151"/>
      <c r="F51" s="101"/>
      <c r="G51" s="5"/>
      <c r="H51" s="4"/>
    </row>
    <row r="52" spans="1:15" ht="42.75">
      <c r="A52" s="6"/>
      <c r="B52" s="7" t="s">
        <v>190</v>
      </c>
      <c r="C52" s="79">
        <v>0</v>
      </c>
      <c r="D52" s="79">
        <v>0</v>
      </c>
      <c r="E52" s="95">
        <v>0</v>
      </c>
      <c r="F52" s="96">
        <v>0</v>
      </c>
      <c r="G52" s="7"/>
      <c r="H52" s="6"/>
    </row>
    <row r="53" spans="1:15" s="39" customFormat="1" ht="28.5">
      <c r="A53" s="3" t="s">
        <v>163</v>
      </c>
      <c r="B53" s="3" t="s">
        <v>66</v>
      </c>
      <c r="C53" s="152"/>
      <c r="D53" s="152"/>
      <c r="E53" s="152"/>
      <c r="F53" s="152"/>
      <c r="G53" s="30"/>
      <c r="H53" s="30"/>
      <c r="L53" s="89"/>
      <c r="M53" s="89"/>
      <c r="N53" s="89"/>
      <c r="O53" s="89"/>
    </row>
    <row r="54" spans="1:15">
      <c r="F54" s="153"/>
    </row>
    <row r="56" spans="1:15">
      <c r="F56" s="154"/>
    </row>
    <row r="57" spans="1:15">
      <c r="F57" s="154"/>
    </row>
  </sheetData>
  <mergeCells count="11">
    <mergeCell ref="G30:G42"/>
    <mergeCell ref="A1:H1"/>
    <mergeCell ref="B2:B3"/>
    <mergeCell ref="C2:H2"/>
    <mergeCell ref="A2:A3"/>
    <mergeCell ref="G16:G28"/>
    <mergeCell ref="C16:C28"/>
    <mergeCell ref="D16:D28"/>
    <mergeCell ref="E16:E28"/>
    <mergeCell ref="F16:F28"/>
    <mergeCell ref="H16:H28"/>
  </mergeCells>
  <pageMargins left="0.7" right="0.4" top="0.55000000000000004" bottom="0.25" header="0.46" footer="0.3"/>
  <pageSetup paperSize="5" scale="85" orientation="landscape" horizontalDpi="0" verticalDpi="0" r:id="rId1"/>
  <rowBreaks count="1" manualBreakCount="1">
    <brk id="28" max="7" man="1"/>
  </rowBreaks>
</worksheet>
</file>

<file path=xl/worksheets/sheet4.xml><?xml version="1.0" encoding="utf-8"?>
<worksheet xmlns="http://schemas.openxmlformats.org/spreadsheetml/2006/main" xmlns:r="http://schemas.openxmlformats.org/officeDocument/2006/relationships">
  <sheetPr>
    <tabColor rgb="FFFFC000"/>
  </sheetPr>
  <dimension ref="A1:J22"/>
  <sheetViews>
    <sheetView workbookViewId="0">
      <selection activeCell="C19" sqref="C19"/>
    </sheetView>
  </sheetViews>
  <sheetFormatPr defaultRowHeight="15"/>
  <cols>
    <col min="1" max="1" width="5.140625" bestFit="1" customWidth="1"/>
    <col min="2" max="2" width="18.140625" bestFit="1" customWidth="1"/>
    <col min="3" max="3" width="21.7109375" bestFit="1" customWidth="1"/>
    <col min="6" max="6" width="22.7109375" bestFit="1" customWidth="1"/>
    <col min="7" max="7" width="23.140625" bestFit="1" customWidth="1"/>
    <col min="8" max="8" width="5.140625" bestFit="1" customWidth="1"/>
    <col min="9" max="9" width="22.7109375" bestFit="1" customWidth="1"/>
    <col min="10" max="10" width="23.140625" bestFit="1" customWidth="1"/>
  </cols>
  <sheetData>
    <row r="1" spans="1:10" s="1" customFormat="1" ht="24" customHeight="1">
      <c r="A1" s="198" t="s">
        <v>199</v>
      </c>
      <c r="B1" s="198"/>
      <c r="C1" s="198"/>
      <c r="D1" s="163"/>
      <c r="E1" s="198" t="s">
        <v>200</v>
      </c>
      <c r="F1" s="198"/>
      <c r="G1" s="198"/>
      <c r="H1" s="198" t="s">
        <v>200</v>
      </c>
      <c r="I1" s="198"/>
      <c r="J1" s="198"/>
    </row>
    <row r="2" spans="1:10" s="1" customFormat="1" ht="24" customHeight="1">
      <c r="A2" s="164" t="s">
        <v>185</v>
      </c>
      <c r="B2" s="164" t="s">
        <v>186</v>
      </c>
      <c r="C2" s="164" t="s">
        <v>187</v>
      </c>
      <c r="D2" s="163"/>
      <c r="E2" s="164" t="s">
        <v>185</v>
      </c>
      <c r="F2" s="164" t="s">
        <v>198</v>
      </c>
      <c r="G2" s="164" t="s">
        <v>292</v>
      </c>
      <c r="H2" s="164" t="s">
        <v>185</v>
      </c>
      <c r="I2" s="164" t="s">
        <v>198</v>
      </c>
      <c r="J2" s="164" t="s">
        <v>293</v>
      </c>
    </row>
    <row r="3" spans="1:10">
      <c r="A3" s="165">
        <v>0</v>
      </c>
      <c r="B3" s="165">
        <v>0</v>
      </c>
      <c r="C3" s="165">
        <v>0</v>
      </c>
      <c r="D3" s="165">
        <v>0</v>
      </c>
      <c r="E3" s="165">
        <v>0</v>
      </c>
      <c r="F3" s="165">
        <v>0</v>
      </c>
      <c r="G3" s="165">
        <v>0</v>
      </c>
      <c r="H3" s="165">
        <v>0</v>
      </c>
      <c r="I3" s="165">
        <v>0</v>
      </c>
      <c r="J3" s="165">
        <v>0</v>
      </c>
    </row>
    <row r="4" spans="1:10">
      <c r="A4" s="165">
        <v>0</v>
      </c>
      <c r="B4" s="165">
        <v>0</v>
      </c>
      <c r="C4" s="165">
        <v>0</v>
      </c>
      <c r="D4" s="165">
        <v>0</v>
      </c>
      <c r="E4" s="165">
        <v>0</v>
      </c>
      <c r="F4" s="165">
        <v>0</v>
      </c>
      <c r="G4" s="165">
        <v>0</v>
      </c>
      <c r="H4" s="165">
        <v>0</v>
      </c>
      <c r="I4" s="165">
        <v>0</v>
      </c>
      <c r="J4" s="165">
        <v>0</v>
      </c>
    </row>
    <row r="5" spans="1:10">
      <c r="A5" s="165">
        <v>0</v>
      </c>
      <c r="B5" s="165">
        <v>0</v>
      </c>
      <c r="C5" s="165">
        <v>0</v>
      </c>
      <c r="D5" s="165">
        <v>0</v>
      </c>
      <c r="E5" s="165">
        <v>0</v>
      </c>
      <c r="F5" s="165">
        <v>0</v>
      </c>
      <c r="G5" s="165">
        <v>0</v>
      </c>
      <c r="H5" s="165">
        <v>0</v>
      </c>
      <c r="I5" s="165">
        <v>0</v>
      </c>
      <c r="J5" s="165">
        <v>0</v>
      </c>
    </row>
    <row r="6" spans="1:10">
      <c r="A6" s="165">
        <v>0</v>
      </c>
      <c r="B6" s="165">
        <v>0</v>
      </c>
      <c r="C6" s="165">
        <v>0</v>
      </c>
      <c r="D6" s="165">
        <v>0</v>
      </c>
      <c r="E6" s="165">
        <v>0</v>
      </c>
      <c r="F6" s="165">
        <v>0</v>
      </c>
      <c r="G6" s="165">
        <v>0</v>
      </c>
      <c r="H6" s="165">
        <v>0</v>
      </c>
      <c r="I6" s="165">
        <v>0</v>
      </c>
      <c r="J6" s="165">
        <v>0</v>
      </c>
    </row>
    <row r="7" spans="1:10">
      <c r="A7" s="165">
        <v>0</v>
      </c>
      <c r="B7" s="165">
        <v>0</v>
      </c>
      <c r="C7" s="165">
        <v>0</v>
      </c>
      <c r="D7" s="165">
        <v>0</v>
      </c>
      <c r="E7" s="165">
        <v>0</v>
      </c>
      <c r="F7" s="165">
        <v>0</v>
      </c>
      <c r="G7" s="165">
        <v>0</v>
      </c>
      <c r="H7" s="165">
        <v>0</v>
      </c>
      <c r="I7" s="165">
        <v>0</v>
      </c>
      <c r="J7" s="165">
        <v>0</v>
      </c>
    </row>
    <row r="8" spans="1:10">
      <c r="A8" s="165">
        <v>0</v>
      </c>
      <c r="B8" s="165">
        <v>0</v>
      </c>
      <c r="C8" s="165">
        <v>0</v>
      </c>
      <c r="D8" s="165">
        <v>0</v>
      </c>
      <c r="E8" s="165">
        <v>0</v>
      </c>
      <c r="F8" s="165">
        <v>0</v>
      </c>
      <c r="G8" s="165">
        <v>0</v>
      </c>
      <c r="H8" s="165">
        <v>0</v>
      </c>
      <c r="I8" s="165">
        <v>0</v>
      </c>
      <c r="J8" s="165">
        <v>0</v>
      </c>
    </row>
    <row r="9" spans="1:10">
      <c r="A9" s="165">
        <v>0</v>
      </c>
      <c r="B9" s="165">
        <v>0</v>
      </c>
      <c r="C9" s="165">
        <v>0</v>
      </c>
      <c r="D9" s="165">
        <v>0</v>
      </c>
      <c r="E9" s="165">
        <v>0</v>
      </c>
      <c r="F9" s="165">
        <v>0</v>
      </c>
      <c r="G9" s="165">
        <v>0</v>
      </c>
      <c r="H9" s="165">
        <v>0</v>
      </c>
      <c r="I9" s="165">
        <v>0</v>
      </c>
      <c r="J9" s="165">
        <v>0</v>
      </c>
    </row>
    <row r="10" spans="1:10">
      <c r="A10" s="165">
        <v>0</v>
      </c>
      <c r="B10" s="165">
        <v>0</v>
      </c>
      <c r="C10" s="165">
        <v>0</v>
      </c>
      <c r="D10" s="165">
        <v>0</v>
      </c>
      <c r="E10" s="165">
        <v>0</v>
      </c>
      <c r="F10" s="165">
        <v>0</v>
      </c>
      <c r="G10" s="165">
        <v>0</v>
      </c>
      <c r="H10" s="165">
        <v>0</v>
      </c>
      <c r="I10" s="165">
        <v>0</v>
      </c>
      <c r="J10" s="165">
        <v>0</v>
      </c>
    </row>
    <row r="11" spans="1:10">
      <c r="A11" s="165">
        <v>0</v>
      </c>
      <c r="B11" s="165">
        <v>0</v>
      </c>
      <c r="C11" s="165">
        <v>0</v>
      </c>
      <c r="D11" s="165">
        <v>0</v>
      </c>
      <c r="E11" s="165">
        <v>0</v>
      </c>
      <c r="F11" s="165">
        <v>0</v>
      </c>
      <c r="G11" s="165">
        <v>0</v>
      </c>
      <c r="H11" s="165">
        <v>0</v>
      </c>
      <c r="I11" s="165">
        <v>0</v>
      </c>
      <c r="J11" s="165">
        <v>0</v>
      </c>
    </row>
    <row r="12" spans="1:10">
      <c r="A12" s="165">
        <v>0</v>
      </c>
      <c r="B12" s="165">
        <v>0</v>
      </c>
      <c r="C12" s="165">
        <v>0</v>
      </c>
      <c r="D12" s="165">
        <v>0</v>
      </c>
      <c r="E12" s="165">
        <v>0</v>
      </c>
      <c r="F12" s="165">
        <v>0</v>
      </c>
      <c r="G12" s="165">
        <v>0</v>
      </c>
      <c r="H12" s="165">
        <v>0</v>
      </c>
      <c r="I12" s="165">
        <v>0</v>
      </c>
      <c r="J12" s="165">
        <v>0</v>
      </c>
    </row>
    <row r="13" spans="1:10">
      <c r="A13" s="165">
        <v>0</v>
      </c>
      <c r="B13" s="165">
        <v>0</v>
      </c>
      <c r="C13" s="165">
        <v>0</v>
      </c>
      <c r="D13" s="165">
        <v>0</v>
      </c>
      <c r="E13" s="165">
        <v>0</v>
      </c>
      <c r="F13" s="165">
        <v>0</v>
      </c>
      <c r="G13" s="165">
        <v>0</v>
      </c>
      <c r="H13" s="165">
        <v>0</v>
      </c>
      <c r="I13" s="165">
        <v>0</v>
      </c>
      <c r="J13" s="165">
        <v>0</v>
      </c>
    </row>
    <row r="14" spans="1:10">
      <c r="A14" s="165">
        <v>0</v>
      </c>
      <c r="B14" s="165">
        <v>0</v>
      </c>
      <c r="C14" s="165">
        <v>0</v>
      </c>
      <c r="D14" s="165">
        <v>0</v>
      </c>
      <c r="E14" s="165">
        <v>0</v>
      </c>
      <c r="F14" s="165">
        <v>0</v>
      </c>
      <c r="G14" s="165">
        <v>0</v>
      </c>
      <c r="H14" s="165">
        <v>0</v>
      </c>
      <c r="I14" s="165">
        <v>0</v>
      </c>
      <c r="J14" s="165">
        <v>0</v>
      </c>
    </row>
    <row r="15" spans="1:10">
      <c r="A15" s="165">
        <v>0</v>
      </c>
      <c r="B15" s="165">
        <v>0</v>
      </c>
      <c r="C15" s="165">
        <v>0</v>
      </c>
      <c r="D15" s="165">
        <v>0</v>
      </c>
      <c r="E15" s="165">
        <v>0</v>
      </c>
      <c r="F15" s="165">
        <v>0</v>
      </c>
      <c r="G15" s="165">
        <v>0</v>
      </c>
      <c r="H15" s="165">
        <v>0</v>
      </c>
      <c r="I15" s="165">
        <v>0</v>
      </c>
      <c r="J15" s="165">
        <v>0</v>
      </c>
    </row>
    <row r="16" spans="1:10">
      <c r="A16" s="165">
        <v>0</v>
      </c>
      <c r="B16" s="165">
        <v>0</v>
      </c>
      <c r="C16" s="165">
        <v>0</v>
      </c>
      <c r="D16" s="165">
        <v>0</v>
      </c>
      <c r="E16" s="165">
        <v>0</v>
      </c>
      <c r="F16" s="165">
        <v>0</v>
      </c>
      <c r="G16" s="165">
        <v>0</v>
      </c>
      <c r="H16" s="165">
        <v>0</v>
      </c>
      <c r="I16" s="165">
        <v>0</v>
      </c>
      <c r="J16" s="165">
        <v>0</v>
      </c>
    </row>
    <row r="17" spans="1:10">
      <c r="A17" s="165">
        <v>0</v>
      </c>
      <c r="B17" s="165">
        <v>0</v>
      </c>
      <c r="C17" s="165">
        <v>0</v>
      </c>
      <c r="D17" s="165">
        <v>0</v>
      </c>
      <c r="E17" s="165">
        <v>0</v>
      </c>
      <c r="F17" s="165">
        <v>0</v>
      </c>
      <c r="G17" s="165">
        <v>0</v>
      </c>
      <c r="H17" s="165">
        <v>0</v>
      </c>
      <c r="I17" s="165">
        <v>0</v>
      </c>
      <c r="J17" s="165">
        <v>0</v>
      </c>
    </row>
    <row r="18" spans="1:10">
      <c r="A18" s="165">
        <v>0</v>
      </c>
      <c r="B18" s="165">
        <v>0</v>
      </c>
      <c r="C18" s="165">
        <v>0</v>
      </c>
      <c r="D18" s="165">
        <v>0</v>
      </c>
      <c r="E18" s="165">
        <v>0</v>
      </c>
      <c r="F18" s="165">
        <v>0</v>
      </c>
      <c r="G18" s="165">
        <v>0</v>
      </c>
      <c r="H18" s="165">
        <v>0</v>
      </c>
      <c r="I18" s="165">
        <v>0</v>
      </c>
      <c r="J18" s="165">
        <v>0</v>
      </c>
    </row>
    <row r="19" spans="1:10">
      <c r="A19" s="165">
        <v>0</v>
      </c>
      <c r="B19" s="165">
        <v>0</v>
      </c>
      <c r="C19" s="165">
        <v>0</v>
      </c>
      <c r="D19" s="165">
        <v>0</v>
      </c>
      <c r="E19" s="165">
        <v>0</v>
      </c>
      <c r="F19" s="165">
        <v>0</v>
      </c>
      <c r="G19" s="165">
        <v>0</v>
      </c>
      <c r="H19" s="165">
        <v>0</v>
      </c>
      <c r="I19" s="165">
        <v>0</v>
      </c>
      <c r="J19" s="165">
        <v>0</v>
      </c>
    </row>
    <row r="20" spans="1:10">
      <c r="A20" s="165">
        <v>0</v>
      </c>
      <c r="B20" s="165">
        <v>0</v>
      </c>
      <c r="C20" s="165">
        <v>0</v>
      </c>
      <c r="D20" s="165">
        <v>0</v>
      </c>
      <c r="E20" s="165">
        <v>0</v>
      </c>
      <c r="F20" s="165">
        <v>0</v>
      </c>
      <c r="G20" s="165">
        <v>0</v>
      </c>
      <c r="H20" s="165">
        <v>0</v>
      </c>
      <c r="I20" s="165">
        <v>0</v>
      </c>
      <c r="J20" s="165">
        <v>0</v>
      </c>
    </row>
    <row r="21" spans="1:10">
      <c r="A21" s="165">
        <v>0</v>
      </c>
      <c r="B21" s="165">
        <v>0</v>
      </c>
      <c r="C21" s="165">
        <v>0</v>
      </c>
      <c r="D21" s="165">
        <v>0</v>
      </c>
      <c r="E21" s="165">
        <v>0</v>
      </c>
      <c r="F21" s="165">
        <v>0</v>
      </c>
      <c r="G21" s="165">
        <v>0</v>
      </c>
      <c r="H21" s="165">
        <v>0</v>
      </c>
      <c r="I21" s="165">
        <v>0</v>
      </c>
      <c r="J21" s="165">
        <v>0</v>
      </c>
    </row>
    <row r="22" spans="1:10">
      <c r="A22" s="165">
        <v>0</v>
      </c>
      <c r="B22" s="165">
        <v>0</v>
      </c>
      <c r="C22" s="165">
        <v>0</v>
      </c>
      <c r="D22" s="165">
        <v>0</v>
      </c>
      <c r="E22" s="165">
        <v>0</v>
      </c>
      <c r="F22" s="165">
        <v>0</v>
      </c>
      <c r="G22" s="165">
        <v>0</v>
      </c>
      <c r="H22" s="165">
        <v>0</v>
      </c>
      <c r="I22" s="165">
        <v>0</v>
      </c>
      <c r="J22" s="165">
        <v>0</v>
      </c>
    </row>
  </sheetData>
  <mergeCells count="3">
    <mergeCell ref="A1:C1"/>
    <mergeCell ref="E1:G1"/>
    <mergeCell ref="H1:J1"/>
  </mergeCells>
  <pageMargins left="0.7" right="0.7" top="0.75" bottom="0.75" header="0.3" footer="0.3"/>
  <pageSetup paperSize="5" orientation="landscape" horizontalDpi="0" verticalDpi="0" r:id="rId1"/>
</worksheet>
</file>

<file path=xl/worksheets/sheet5.xml><?xml version="1.0" encoding="utf-8"?>
<worksheet xmlns="http://schemas.openxmlformats.org/spreadsheetml/2006/main" xmlns:r="http://schemas.openxmlformats.org/officeDocument/2006/relationships">
  <sheetPr>
    <tabColor rgb="FFFF0000"/>
  </sheetPr>
  <dimension ref="A1:F55"/>
  <sheetViews>
    <sheetView tabSelected="1" topLeftCell="A10" workbookViewId="0">
      <selection activeCell="C58" sqref="C58"/>
    </sheetView>
  </sheetViews>
  <sheetFormatPr defaultRowHeight="15.75"/>
  <cols>
    <col min="1" max="1" width="15.7109375" style="11" customWidth="1"/>
    <col min="2" max="2" width="40.140625" style="11" customWidth="1"/>
    <col min="3" max="3" width="17.140625" style="104" customWidth="1"/>
    <col min="4" max="4" width="10.140625" style="104" bestFit="1" customWidth="1"/>
    <col min="5" max="5" width="13.42578125" style="104" bestFit="1" customWidth="1"/>
    <col min="6" max="6" width="45.5703125" style="206" customWidth="1"/>
    <col min="7" max="7" width="10.28515625" style="11" bestFit="1" customWidth="1"/>
    <col min="8" max="16384" width="9.140625" style="11"/>
  </cols>
  <sheetData>
    <row r="1" spans="1:6">
      <c r="A1" s="199" t="s">
        <v>184</v>
      </c>
      <c r="B1" s="199"/>
      <c r="C1" s="199"/>
      <c r="D1" s="199"/>
      <c r="E1" s="199"/>
      <c r="F1" s="199"/>
    </row>
    <row r="2" spans="1:6" s="104" customFormat="1" ht="31.5">
      <c r="A2" s="103" t="s">
        <v>119</v>
      </c>
      <c r="B2" s="103" t="s">
        <v>74</v>
      </c>
      <c r="C2" s="103" t="s">
        <v>75</v>
      </c>
      <c r="D2" s="103" t="s">
        <v>76</v>
      </c>
      <c r="E2" s="16" t="s">
        <v>77</v>
      </c>
      <c r="F2" s="205" t="s">
        <v>34</v>
      </c>
    </row>
    <row r="3" spans="1:6">
      <c r="A3" s="33" t="s">
        <v>230</v>
      </c>
      <c r="B3" s="24" t="s">
        <v>28</v>
      </c>
      <c r="C3" s="166">
        <v>0</v>
      </c>
      <c r="D3" s="166">
        <v>0</v>
      </c>
      <c r="E3" s="166">
        <v>0</v>
      </c>
      <c r="F3" s="166">
        <v>0</v>
      </c>
    </row>
    <row r="4" spans="1:6">
      <c r="A4" s="33" t="s">
        <v>287</v>
      </c>
      <c r="B4" s="24" t="s">
        <v>169</v>
      </c>
      <c r="C4" s="166">
        <v>0</v>
      </c>
      <c r="D4" s="166">
        <v>0</v>
      </c>
      <c r="E4" s="166">
        <v>0</v>
      </c>
      <c r="F4" s="166">
        <v>0</v>
      </c>
    </row>
    <row r="5" spans="1:6" ht="28.5">
      <c r="A5" s="34"/>
      <c r="B5" s="23" t="s">
        <v>231</v>
      </c>
      <c r="C5" s="166">
        <v>0</v>
      </c>
      <c r="D5" s="166">
        <v>0</v>
      </c>
      <c r="E5" s="166">
        <v>0</v>
      </c>
      <c r="F5" s="166">
        <v>0</v>
      </c>
    </row>
    <row r="6" spans="1:6">
      <c r="A6" s="33" t="s">
        <v>288</v>
      </c>
      <c r="B6" s="24" t="s">
        <v>84</v>
      </c>
      <c r="C6" s="166">
        <v>0</v>
      </c>
      <c r="D6" s="166">
        <v>0</v>
      </c>
      <c r="E6" s="166">
        <v>0</v>
      </c>
      <c r="F6" s="166">
        <v>0</v>
      </c>
    </row>
    <row r="7" spans="1:6">
      <c r="A7" s="34"/>
      <c r="B7" s="23" t="s">
        <v>232</v>
      </c>
      <c r="C7" s="166">
        <v>0</v>
      </c>
      <c r="D7" s="166">
        <v>0</v>
      </c>
      <c r="E7" s="166">
        <v>0</v>
      </c>
      <c r="F7" s="166">
        <v>0</v>
      </c>
    </row>
    <row r="8" spans="1:6">
      <c r="A8" s="34"/>
      <c r="B8" s="23" t="s">
        <v>233</v>
      </c>
      <c r="C8" s="166">
        <v>0</v>
      </c>
      <c r="D8" s="166">
        <v>0</v>
      </c>
      <c r="E8" s="166">
        <v>0</v>
      </c>
      <c r="F8" s="166">
        <v>0</v>
      </c>
    </row>
    <row r="9" spans="1:6" ht="28.5">
      <c r="A9" s="34"/>
      <c r="B9" s="23" t="s">
        <v>234</v>
      </c>
      <c r="C9" s="166">
        <v>0</v>
      </c>
      <c r="D9" s="166">
        <v>0</v>
      </c>
      <c r="E9" s="166">
        <v>0</v>
      </c>
      <c r="F9" s="166">
        <v>0</v>
      </c>
    </row>
    <row r="10" spans="1:6">
      <c r="A10" s="33" t="s">
        <v>289</v>
      </c>
      <c r="B10" s="24" t="s">
        <v>99</v>
      </c>
      <c r="C10" s="166">
        <v>0</v>
      </c>
      <c r="D10" s="166">
        <v>0</v>
      </c>
      <c r="E10" s="166">
        <v>0</v>
      </c>
      <c r="F10" s="166">
        <v>0</v>
      </c>
    </row>
    <row r="11" spans="1:6">
      <c r="A11" s="34"/>
      <c r="B11" s="23" t="s">
        <v>235</v>
      </c>
      <c r="C11" s="166">
        <v>0</v>
      </c>
      <c r="D11" s="166">
        <v>0</v>
      </c>
      <c r="E11" s="166">
        <v>0</v>
      </c>
      <c r="F11" s="166">
        <v>0</v>
      </c>
    </row>
    <row r="12" spans="1:6">
      <c r="A12" s="34"/>
      <c r="B12" s="23" t="s">
        <v>236</v>
      </c>
      <c r="C12" s="166">
        <v>0</v>
      </c>
      <c r="D12" s="166">
        <v>0</v>
      </c>
      <c r="E12" s="166">
        <v>0</v>
      </c>
      <c r="F12" s="166">
        <v>0</v>
      </c>
    </row>
    <row r="13" spans="1:6" ht="28.5">
      <c r="A13" s="34"/>
      <c r="B13" s="23" t="s">
        <v>237</v>
      </c>
      <c r="C13" s="166">
        <v>0</v>
      </c>
      <c r="D13" s="166">
        <v>0</v>
      </c>
      <c r="E13" s="166">
        <v>0</v>
      </c>
      <c r="F13" s="166">
        <v>0</v>
      </c>
    </row>
    <row r="14" spans="1:6">
      <c r="A14" s="33" t="s">
        <v>290</v>
      </c>
      <c r="B14" s="24" t="s">
        <v>238</v>
      </c>
      <c r="C14" s="166">
        <v>0</v>
      </c>
      <c r="D14" s="166">
        <v>0</v>
      </c>
      <c r="E14" s="166">
        <v>0</v>
      </c>
      <c r="F14" s="166">
        <v>0</v>
      </c>
    </row>
    <row r="15" spans="1:6" ht="28.5">
      <c r="A15" s="34"/>
      <c r="B15" s="23" t="s">
        <v>239</v>
      </c>
      <c r="C15" s="166">
        <v>0</v>
      </c>
      <c r="D15" s="166">
        <v>0</v>
      </c>
      <c r="E15" s="166">
        <v>0</v>
      </c>
      <c r="F15" s="166">
        <v>0</v>
      </c>
    </row>
    <row r="16" spans="1:6">
      <c r="A16" s="33" t="s">
        <v>291</v>
      </c>
      <c r="B16" s="24" t="s">
        <v>240</v>
      </c>
      <c r="C16" s="166">
        <v>0</v>
      </c>
      <c r="D16" s="166">
        <v>0</v>
      </c>
      <c r="E16" s="166">
        <v>0</v>
      </c>
      <c r="F16" s="166">
        <v>0</v>
      </c>
    </row>
    <row r="17" spans="1:6" ht="47.25">
      <c r="A17" s="33" t="s">
        <v>243</v>
      </c>
      <c r="B17" s="24" t="s">
        <v>169</v>
      </c>
      <c r="C17" s="200" t="s">
        <v>425</v>
      </c>
      <c r="D17" s="200">
        <v>100000</v>
      </c>
      <c r="E17" s="201">
        <f>111*100000</f>
        <v>11100000</v>
      </c>
      <c r="F17" s="35" t="s">
        <v>426</v>
      </c>
    </row>
    <row r="18" spans="1:6">
      <c r="A18" s="33" t="s">
        <v>241</v>
      </c>
      <c r="B18" s="24" t="s">
        <v>242</v>
      </c>
      <c r="C18" s="166">
        <v>0</v>
      </c>
      <c r="D18" s="166">
        <v>0</v>
      </c>
      <c r="E18" s="166">
        <v>0</v>
      </c>
      <c r="F18" s="166">
        <v>0</v>
      </c>
    </row>
    <row r="19" spans="1:6">
      <c r="A19" s="23"/>
      <c r="B19" s="23" t="s">
        <v>78</v>
      </c>
      <c r="C19" s="166">
        <v>0</v>
      </c>
      <c r="D19" s="166">
        <v>0</v>
      </c>
      <c r="E19" s="166">
        <v>0</v>
      </c>
      <c r="F19" s="166">
        <v>0</v>
      </c>
    </row>
    <row r="20" spans="1:6">
      <c r="A20" s="23"/>
      <c r="B20" s="23" t="s">
        <v>79</v>
      </c>
      <c r="C20" s="166">
        <v>0</v>
      </c>
      <c r="D20" s="166">
        <v>0</v>
      </c>
      <c r="E20" s="166">
        <v>0</v>
      </c>
      <c r="F20" s="166">
        <v>0</v>
      </c>
    </row>
    <row r="21" spans="1:6">
      <c r="A21" s="23"/>
      <c r="B21" s="23" t="s">
        <v>80</v>
      </c>
      <c r="C21" s="166">
        <v>0</v>
      </c>
      <c r="D21" s="166">
        <v>0</v>
      </c>
      <c r="E21" s="166">
        <v>0</v>
      </c>
      <c r="F21" s="166">
        <v>0</v>
      </c>
    </row>
    <row r="22" spans="1:6">
      <c r="A22" s="23"/>
      <c r="B22" s="23" t="s">
        <v>81</v>
      </c>
      <c r="C22" s="166">
        <v>0</v>
      </c>
      <c r="D22" s="166">
        <v>0</v>
      </c>
      <c r="E22" s="166">
        <v>0</v>
      </c>
      <c r="F22" s="166">
        <v>0</v>
      </c>
    </row>
    <row r="23" spans="1:6" ht="28.5">
      <c r="A23" s="24" t="s">
        <v>175</v>
      </c>
      <c r="B23" s="24" t="s">
        <v>171</v>
      </c>
      <c r="C23" s="166">
        <v>0</v>
      </c>
      <c r="D23" s="166">
        <v>0</v>
      </c>
      <c r="E23" s="166">
        <v>0</v>
      </c>
      <c r="F23" s="166">
        <v>0</v>
      </c>
    </row>
    <row r="24" spans="1:6" ht="28.5">
      <c r="A24" s="23"/>
      <c r="B24" s="7" t="s">
        <v>128</v>
      </c>
      <c r="C24" s="166">
        <v>0</v>
      </c>
      <c r="D24" s="166">
        <v>0</v>
      </c>
      <c r="E24" s="166">
        <v>0</v>
      </c>
      <c r="F24" s="166">
        <v>0</v>
      </c>
    </row>
    <row r="25" spans="1:6">
      <c r="A25" s="24" t="s">
        <v>176</v>
      </c>
      <c r="B25" s="3" t="s">
        <v>172</v>
      </c>
      <c r="C25" s="166">
        <v>0</v>
      </c>
      <c r="D25" s="166">
        <v>0</v>
      </c>
      <c r="E25" s="166">
        <v>0</v>
      </c>
      <c r="F25" s="166">
        <v>0</v>
      </c>
    </row>
    <row r="26" spans="1:6">
      <c r="A26" s="23"/>
      <c r="B26" s="13" t="s">
        <v>82</v>
      </c>
      <c r="C26" s="166">
        <v>0</v>
      </c>
      <c r="D26" s="166">
        <v>0</v>
      </c>
      <c r="E26" s="166">
        <v>0</v>
      </c>
      <c r="F26" s="166">
        <v>0</v>
      </c>
    </row>
    <row r="27" spans="1:6">
      <c r="A27" s="23"/>
      <c r="B27" s="13" t="s">
        <v>83</v>
      </c>
      <c r="C27" s="166">
        <v>0</v>
      </c>
      <c r="D27" s="166">
        <v>0</v>
      </c>
      <c r="E27" s="166">
        <v>0</v>
      </c>
      <c r="F27" s="166">
        <v>0</v>
      </c>
    </row>
    <row r="28" spans="1:6" ht="28.5">
      <c r="A28" s="25" t="s">
        <v>64</v>
      </c>
      <c r="B28" s="25" t="s">
        <v>173</v>
      </c>
      <c r="C28" s="166">
        <v>0</v>
      </c>
      <c r="D28" s="166">
        <v>0</v>
      </c>
      <c r="E28" s="166">
        <v>0</v>
      </c>
      <c r="F28" s="166">
        <v>0</v>
      </c>
    </row>
    <row r="29" spans="1:6">
      <c r="A29" s="14"/>
      <c r="B29" s="14" t="s">
        <v>188</v>
      </c>
      <c r="C29" s="166">
        <v>0</v>
      </c>
      <c r="D29" s="166">
        <v>0</v>
      </c>
      <c r="E29" s="166">
        <v>0</v>
      </c>
      <c r="F29" s="166">
        <v>0</v>
      </c>
    </row>
    <row r="30" spans="1:6">
      <c r="A30" s="24" t="s">
        <v>170</v>
      </c>
      <c r="B30" s="24" t="s">
        <v>84</v>
      </c>
      <c r="C30" s="166">
        <v>0</v>
      </c>
      <c r="D30" s="166">
        <v>0</v>
      </c>
      <c r="E30" s="166">
        <v>0</v>
      </c>
      <c r="F30" s="166">
        <v>0</v>
      </c>
    </row>
    <row r="31" spans="1:6" ht="31.5">
      <c r="A31" s="24" t="s">
        <v>179</v>
      </c>
      <c r="B31" s="24" t="s">
        <v>283</v>
      </c>
      <c r="C31" s="202" t="s">
        <v>425</v>
      </c>
      <c r="D31" s="203">
        <v>350000</v>
      </c>
      <c r="E31" s="204">
        <f>D31*13</f>
        <v>4550000</v>
      </c>
      <c r="F31" s="35" t="s">
        <v>427</v>
      </c>
    </row>
    <row r="32" spans="1:6">
      <c r="A32" s="23"/>
      <c r="B32" s="23" t="s">
        <v>91</v>
      </c>
      <c r="C32" s="166">
        <v>0</v>
      </c>
      <c r="D32" s="166">
        <v>0</v>
      </c>
      <c r="E32" s="166">
        <v>0</v>
      </c>
      <c r="F32" s="166">
        <v>0</v>
      </c>
    </row>
    <row r="33" spans="1:6" ht="28.5">
      <c r="A33" s="23"/>
      <c r="B33" s="23" t="s">
        <v>92</v>
      </c>
      <c r="C33" s="166">
        <v>0</v>
      </c>
      <c r="D33" s="166">
        <v>0</v>
      </c>
      <c r="E33" s="166">
        <v>0</v>
      </c>
      <c r="F33" s="166">
        <v>0</v>
      </c>
    </row>
    <row r="34" spans="1:6" ht="28.5">
      <c r="A34" s="23"/>
      <c r="B34" s="23" t="s">
        <v>93</v>
      </c>
      <c r="C34" s="166">
        <v>0</v>
      </c>
      <c r="D34" s="166">
        <v>0</v>
      </c>
      <c r="E34" s="166">
        <v>0</v>
      </c>
      <c r="F34" s="166">
        <v>0</v>
      </c>
    </row>
    <row r="35" spans="1:6">
      <c r="A35" s="23"/>
      <c r="B35" s="23" t="s">
        <v>94</v>
      </c>
      <c r="C35" s="166">
        <v>0</v>
      </c>
      <c r="D35" s="166">
        <v>0</v>
      </c>
      <c r="E35" s="166">
        <v>0</v>
      </c>
      <c r="F35" s="166">
        <v>0</v>
      </c>
    </row>
    <row r="36" spans="1:6" ht="28.5">
      <c r="A36" s="23"/>
      <c r="B36" s="23" t="s">
        <v>95</v>
      </c>
      <c r="C36" s="166">
        <v>0</v>
      </c>
      <c r="D36" s="166">
        <v>0</v>
      </c>
      <c r="E36" s="166">
        <v>0</v>
      </c>
      <c r="F36" s="166">
        <v>0</v>
      </c>
    </row>
    <row r="37" spans="1:6" ht="28.5">
      <c r="A37" s="23"/>
      <c r="B37" s="23" t="s">
        <v>96</v>
      </c>
      <c r="C37" s="166">
        <v>0</v>
      </c>
      <c r="D37" s="166">
        <v>0</v>
      </c>
      <c r="E37" s="166">
        <v>0</v>
      </c>
      <c r="F37" s="166">
        <v>0</v>
      </c>
    </row>
    <row r="38" spans="1:6" ht="28.5">
      <c r="A38" s="23"/>
      <c r="B38" s="23" t="s">
        <v>97</v>
      </c>
      <c r="C38" s="166">
        <v>0</v>
      </c>
      <c r="D38" s="166">
        <v>0</v>
      </c>
      <c r="E38" s="166">
        <v>0</v>
      </c>
      <c r="F38" s="166">
        <v>0</v>
      </c>
    </row>
    <row r="39" spans="1:6">
      <c r="A39" s="24" t="s">
        <v>177</v>
      </c>
      <c r="B39" s="24" t="s">
        <v>282</v>
      </c>
      <c r="C39" s="166">
        <v>0</v>
      </c>
      <c r="D39" s="166">
        <v>0</v>
      </c>
      <c r="E39" s="166">
        <v>0</v>
      </c>
      <c r="F39" s="166">
        <v>0</v>
      </c>
    </row>
    <row r="40" spans="1:6">
      <c r="A40" s="23"/>
      <c r="B40" s="23" t="s">
        <v>85</v>
      </c>
      <c r="C40" s="166">
        <v>0</v>
      </c>
      <c r="D40" s="166">
        <v>0</v>
      </c>
      <c r="E40" s="166">
        <v>0</v>
      </c>
      <c r="F40" s="166">
        <v>0</v>
      </c>
    </row>
    <row r="41" spans="1:6">
      <c r="A41" s="23"/>
      <c r="B41" s="23" t="s">
        <v>86</v>
      </c>
      <c r="C41" s="166">
        <v>0</v>
      </c>
      <c r="D41" s="166">
        <v>0</v>
      </c>
      <c r="E41" s="166">
        <v>0</v>
      </c>
      <c r="F41" s="166">
        <v>0</v>
      </c>
    </row>
    <row r="42" spans="1:6">
      <c r="A42" s="23"/>
      <c r="B42" s="23" t="s">
        <v>87</v>
      </c>
      <c r="C42" s="166">
        <v>0</v>
      </c>
      <c r="D42" s="166">
        <v>0</v>
      </c>
      <c r="E42" s="166">
        <v>0</v>
      </c>
      <c r="F42" s="166">
        <v>0</v>
      </c>
    </row>
    <row r="43" spans="1:6">
      <c r="A43" s="23"/>
      <c r="B43" s="23" t="s">
        <v>88</v>
      </c>
      <c r="C43" s="166">
        <v>0</v>
      </c>
      <c r="D43" s="166">
        <v>0</v>
      </c>
      <c r="E43" s="166">
        <v>0</v>
      </c>
      <c r="F43" s="166">
        <v>0</v>
      </c>
    </row>
    <row r="44" spans="1:6">
      <c r="A44" s="23"/>
      <c r="B44" s="23" t="s">
        <v>89</v>
      </c>
      <c r="C44" s="166">
        <v>0</v>
      </c>
      <c r="D44" s="166">
        <v>0</v>
      </c>
      <c r="E44" s="166">
        <v>0</v>
      </c>
      <c r="F44" s="166">
        <v>0</v>
      </c>
    </row>
    <row r="45" spans="1:6">
      <c r="A45" s="23"/>
      <c r="B45" s="23" t="s">
        <v>90</v>
      </c>
      <c r="C45" s="166">
        <v>0</v>
      </c>
      <c r="D45" s="166">
        <v>0</v>
      </c>
      <c r="E45" s="166">
        <v>0</v>
      </c>
      <c r="F45" s="166">
        <v>0</v>
      </c>
    </row>
    <row r="46" spans="1:6" ht="28.5">
      <c r="A46" s="26" t="s">
        <v>178</v>
      </c>
      <c r="B46" s="27" t="s">
        <v>98</v>
      </c>
      <c r="C46" s="166">
        <v>0</v>
      </c>
      <c r="D46" s="166">
        <v>0</v>
      </c>
      <c r="E46" s="166">
        <v>0</v>
      </c>
      <c r="F46" s="166">
        <v>0</v>
      </c>
    </row>
    <row r="47" spans="1:6" ht="28.5">
      <c r="A47" s="37"/>
      <c r="B47" s="38" t="s">
        <v>246</v>
      </c>
      <c r="C47" s="166">
        <v>0</v>
      </c>
      <c r="D47" s="166">
        <v>0</v>
      </c>
      <c r="E47" s="166">
        <v>0</v>
      </c>
      <c r="F47" s="166">
        <v>0</v>
      </c>
    </row>
    <row r="48" spans="1:6" ht="28.5">
      <c r="A48" s="25" t="s">
        <v>244</v>
      </c>
      <c r="B48" s="25" t="s">
        <v>174</v>
      </c>
      <c r="C48" s="166">
        <v>0</v>
      </c>
      <c r="D48" s="166">
        <v>0</v>
      </c>
      <c r="E48" s="166">
        <v>0</v>
      </c>
      <c r="F48" s="166">
        <v>0</v>
      </c>
    </row>
    <row r="49" spans="1:6" ht="28.5">
      <c r="A49" s="36"/>
      <c r="B49" s="14" t="s">
        <v>247</v>
      </c>
      <c r="C49" s="166">
        <v>0</v>
      </c>
      <c r="D49" s="166">
        <v>0</v>
      </c>
      <c r="E49" s="166">
        <v>0</v>
      </c>
      <c r="F49" s="166">
        <v>0</v>
      </c>
    </row>
    <row r="50" spans="1:6">
      <c r="A50" s="25" t="s">
        <v>245</v>
      </c>
      <c r="B50" s="25" t="s">
        <v>99</v>
      </c>
      <c r="C50" s="166">
        <v>0</v>
      </c>
      <c r="D50" s="166">
        <v>0</v>
      </c>
      <c r="E50" s="166">
        <v>0</v>
      </c>
      <c r="F50" s="166">
        <v>0</v>
      </c>
    </row>
    <row r="51" spans="1:6" ht="71.25">
      <c r="A51" s="14"/>
      <c r="B51" s="7" t="s">
        <v>189</v>
      </c>
      <c r="C51" s="166">
        <v>0</v>
      </c>
      <c r="D51" s="166">
        <v>0</v>
      </c>
      <c r="E51" s="166">
        <v>0</v>
      </c>
      <c r="F51" s="166">
        <v>0</v>
      </c>
    </row>
    <row r="52" spans="1:6">
      <c r="A52" s="28" t="s">
        <v>67</v>
      </c>
      <c r="B52" s="28" t="s">
        <v>180</v>
      </c>
      <c r="C52" s="166">
        <v>0</v>
      </c>
      <c r="D52" s="166">
        <v>0</v>
      </c>
      <c r="E52" s="166">
        <v>0</v>
      </c>
      <c r="F52" s="166">
        <v>0</v>
      </c>
    </row>
    <row r="53" spans="1:6">
      <c r="A53" s="12"/>
      <c r="B53" s="12" t="s">
        <v>181</v>
      </c>
      <c r="C53" s="166">
        <v>0</v>
      </c>
      <c r="D53" s="166">
        <v>0</v>
      </c>
      <c r="E53" s="166">
        <v>0</v>
      </c>
      <c r="F53" s="166">
        <v>0</v>
      </c>
    </row>
    <row r="54" spans="1:6">
      <c r="A54" s="33" t="s">
        <v>248</v>
      </c>
      <c r="B54" s="28" t="s">
        <v>182</v>
      </c>
      <c r="C54" s="166">
        <v>0</v>
      </c>
      <c r="D54" s="166">
        <v>0</v>
      </c>
      <c r="E54" s="166">
        <v>0</v>
      </c>
      <c r="F54" s="166">
        <v>0</v>
      </c>
    </row>
    <row r="55" spans="1:6">
      <c r="A55" s="12"/>
      <c r="B55" s="12" t="s">
        <v>183</v>
      </c>
      <c r="C55" s="166">
        <v>0</v>
      </c>
      <c r="D55" s="166">
        <v>0</v>
      </c>
      <c r="E55" s="166">
        <v>0</v>
      </c>
      <c r="F55" s="166">
        <v>0</v>
      </c>
    </row>
  </sheetData>
  <mergeCells count="1">
    <mergeCell ref="A1:F1"/>
  </mergeCells>
  <pageMargins left="0.7" right="0.7" top="0.17" bottom="0.17" header="0.17" footer="0.17"/>
  <pageSetup paperSize="5" orientation="landscape" horizontalDpi="0" verticalDpi="0" r:id="rId1"/>
</worksheet>
</file>

<file path=xl/worksheets/sheet6.xml><?xml version="1.0" encoding="utf-8"?>
<worksheet xmlns="http://schemas.openxmlformats.org/spreadsheetml/2006/main" xmlns:r="http://schemas.openxmlformats.org/officeDocument/2006/relationships">
  <sheetPr>
    <tabColor rgb="FF7030A0"/>
  </sheetPr>
  <dimension ref="A1:F56"/>
  <sheetViews>
    <sheetView topLeftCell="A37" workbookViewId="0">
      <selection activeCell="G11" sqref="G11"/>
    </sheetView>
  </sheetViews>
  <sheetFormatPr defaultRowHeight="15"/>
  <cols>
    <col min="1" max="1" width="15.7109375" customWidth="1"/>
    <col min="2" max="2" width="40.140625" customWidth="1"/>
    <col min="3" max="3" width="17.140625" customWidth="1"/>
    <col min="4" max="4" width="24" customWidth="1"/>
    <col min="6" max="6" width="45.5703125" customWidth="1"/>
  </cols>
  <sheetData>
    <row r="1" spans="1:6" ht="15.75">
      <c r="A1" s="199" t="s">
        <v>249</v>
      </c>
      <c r="B1" s="199"/>
      <c r="C1" s="199"/>
      <c r="D1" s="199"/>
      <c r="E1" s="199"/>
      <c r="F1" s="199"/>
    </row>
    <row r="2" spans="1:6" s="55" customFormat="1" ht="63">
      <c r="A2" s="103" t="s">
        <v>119</v>
      </c>
      <c r="B2" s="103" t="s">
        <v>74</v>
      </c>
      <c r="C2" s="103" t="s">
        <v>75</v>
      </c>
      <c r="D2" s="103" t="s">
        <v>76</v>
      </c>
      <c r="E2" s="16" t="s">
        <v>77</v>
      </c>
      <c r="F2" s="17" t="s">
        <v>34</v>
      </c>
    </row>
    <row r="3" spans="1:6" ht="15.75">
      <c r="A3" s="33" t="s">
        <v>230</v>
      </c>
      <c r="B3" s="24" t="s">
        <v>28</v>
      </c>
      <c r="C3" s="167">
        <v>0</v>
      </c>
      <c r="D3" s="167">
        <v>0</v>
      </c>
      <c r="E3" s="168">
        <v>0</v>
      </c>
      <c r="F3" s="169">
        <v>0</v>
      </c>
    </row>
    <row r="4" spans="1:6">
      <c r="A4" s="33" t="s">
        <v>287</v>
      </c>
      <c r="B4" s="24" t="s">
        <v>169</v>
      </c>
      <c r="C4" s="167">
        <v>0</v>
      </c>
      <c r="D4" s="167">
        <v>0</v>
      </c>
      <c r="E4" s="167">
        <v>0</v>
      </c>
      <c r="F4" s="167">
        <v>0</v>
      </c>
    </row>
    <row r="5" spans="1:6" ht="28.5">
      <c r="A5" s="34"/>
      <c r="B5" s="23" t="s">
        <v>231</v>
      </c>
      <c r="C5" s="167">
        <v>0</v>
      </c>
      <c r="D5" s="167">
        <v>0</v>
      </c>
      <c r="E5" s="167">
        <v>0</v>
      </c>
      <c r="F5" s="167">
        <v>0</v>
      </c>
    </row>
    <row r="6" spans="1:6">
      <c r="A6" s="33" t="s">
        <v>288</v>
      </c>
      <c r="B6" s="24" t="s">
        <v>84</v>
      </c>
      <c r="C6" s="167">
        <v>0</v>
      </c>
      <c r="D6" s="167">
        <v>0</v>
      </c>
      <c r="E6" s="167">
        <v>0</v>
      </c>
      <c r="F6" s="167">
        <v>0</v>
      </c>
    </row>
    <row r="7" spans="1:6">
      <c r="A7" s="34"/>
      <c r="B7" s="23" t="s">
        <v>232</v>
      </c>
      <c r="C7" s="167">
        <v>0</v>
      </c>
      <c r="D7" s="167">
        <v>0</v>
      </c>
      <c r="E7" s="167">
        <v>0</v>
      </c>
      <c r="F7" s="167">
        <v>0</v>
      </c>
    </row>
    <row r="8" spans="1:6">
      <c r="A8" s="34"/>
      <c r="B8" s="23" t="s">
        <v>233</v>
      </c>
      <c r="C8" s="167">
        <v>0</v>
      </c>
      <c r="D8" s="167">
        <v>0</v>
      </c>
      <c r="E8" s="167">
        <v>0</v>
      </c>
      <c r="F8" s="167">
        <v>0</v>
      </c>
    </row>
    <row r="9" spans="1:6" ht="28.5">
      <c r="A9" s="34"/>
      <c r="B9" s="23" t="s">
        <v>234</v>
      </c>
      <c r="C9" s="167">
        <v>0</v>
      </c>
      <c r="D9" s="167">
        <v>0</v>
      </c>
      <c r="E9" s="167">
        <v>0</v>
      </c>
      <c r="F9" s="167">
        <v>0</v>
      </c>
    </row>
    <row r="10" spans="1:6">
      <c r="A10" s="33" t="s">
        <v>289</v>
      </c>
      <c r="B10" s="24" t="s">
        <v>99</v>
      </c>
      <c r="C10" s="167">
        <v>0</v>
      </c>
      <c r="D10" s="167">
        <v>0</v>
      </c>
      <c r="E10" s="167">
        <v>0</v>
      </c>
      <c r="F10" s="167">
        <v>0</v>
      </c>
    </row>
    <row r="11" spans="1:6">
      <c r="A11" s="34"/>
      <c r="B11" s="23" t="s">
        <v>235</v>
      </c>
      <c r="C11" s="167">
        <v>0</v>
      </c>
      <c r="D11" s="167">
        <v>0</v>
      </c>
      <c r="E11" s="167">
        <v>0</v>
      </c>
      <c r="F11" s="167">
        <v>0</v>
      </c>
    </row>
    <row r="12" spans="1:6">
      <c r="A12" s="34"/>
      <c r="B12" s="23" t="s">
        <v>236</v>
      </c>
      <c r="C12" s="167">
        <v>0</v>
      </c>
      <c r="D12" s="167">
        <v>0</v>
      </c>
      <c r="E12" s="167">
        <v>0</v>
      </c>
      <c r="F12" s="167">
        <v>0</v>
      </c>
    </row>
    <row r="13" spans="1:6" ht="28.5">
      <c r="A13" s="34"/>
      <c r="B13" s="23" t="s">
        <v>237</v>
      </c>
      <c r="C13" s="167">
        <v>0</v>
      </c>
      <c r="D13" s="167">
        <v>0</v>
      </c>
      <c r="E13" s="167">
        <v>0</v>
      </c>
      <c r="F13" s="167">
        <v>0</v>
      </c>
    </row>
    <row r="14" spans="1:6">
      <c r="A14" s="33" t="s">
        <v>290</v>
      </c>
      <c r="B14" s="24" t="s">
        <v>238</v>
      </c>
      <c r="C14" s="167">
        <v>0</v>
      </c>
      <c r="D14" s="167">
        <v>0</v>
      </c>
      <c r="E14" s="167">
        <v>0</v>
      </c>
      <c r="F14" s="167">
        <v>0</v>
      </c>
    </row>
    <row r="15" spans="1:6" ht="28.5">
      <c r="A15" s="34"/>
      <c r="B15" s="23" t="s">
        <v>239</v>
      </c>
      <c r="C15" s="167">
        <v>0</v>
      </c>
      <c r="D15" s="167">
        <v>0</v>
      </c>
      <c r="E15" s="167">
        <v>0</v>
      </c>
      <c r="F15" s="167">
        <v>0</v>
      </c>
    </row>
    <row r="16" spans="1:6">
      <c r="A16" s="33" t="s">
        <v>291</v>
      </c>
      <c r="B16" s="24" t="s">
        <v>240</v>
      </c>
      <c r="C16" s="167">
        <v>0</v>
      </c>
      <c r="D16" s="167">
        <v>0</v>
      </c>
      <c r="E16" s="167">
        <v>0</v>
      </c>
      <c r="F16" s="167">
        <v>0</v>
      </c>
    </row>
    <row r="17" spans="1:6">
      <c r="A17" s="33" t="s">
        <v>243</v>
      </c>
      <c r="B17" s="24" t="s">
        <v>169</v>
      </c>
      <c r="C17" s="167">
        <v>0</v>
      </c>
      <c r="D17" s="167">
        <v>0</v>
      </c>
      <c r="E17" s="167">
        <v>0</v>
      </c>
      <c r="F17" s="167">
        <v>0</v>
      </c>
    </row>
    <row r="18" spans="1:6">
      <c r="A18" s="33" t="s">
        <v>241</v>
      </c>
      <c r="B18" s="24" t="s">
        <v>242</v>
      </c>
      <c r="C18" s="167">
        <v>0</v>
      </c>
      <c r="D18" s="167">
        <v>0</v>
      </c>
      <c r="E18" s="167">
        <v>0</v>
      </c>
      <c r="F18" s="167">
        <v>0</v>
      </c>
    </row>
    <row r="19" spans="1:6">
      <c r="A19" s="23"/>
      <c r="B19" s="23" t="s">
        <v>78</v>
      </c>
      <c r="C19" s="167">
        <v>0</v>
      </c>
      <c r="D19" s="167">
        <v>0</v>
      </c>
      <c r="E19" s="167">
        <v>0</v>
      </c>
      <c r="F19" s="167">
        <v>0</v>
      </c>
    </row>
    <row r="20" spans="1:6">
      <c r="A20" s="23"/>
      <c r="B20" s="23" t="s">
        <v>79</v>
      </c>
      <c r="C20" s="167">
        <v>0</v>
      </c>
      <c r="D20" s="167">
        <v>0</v>
      </c>
      <c r="E20" s="167">
        <v>0</v>
      </c>
      <c r="F20" s="167">
        <v>0</v>
      </c>
    </row>
    <row r="21" spans="1:6">
      <c r="A21" s="23"/>
      <c r="B21" s="23" t="s">
        <v>80</v>
      </c>
      <c r="C21" s="167">
        <v>0</v>
      </c>
      <c r="D21" s="167">
        <v>0</v>
      </c>
      <c r="E21" s="167">
        <v>0</v>
      </c>
      <c r="F21" s="167">
        <v>0</v>
      </c>
    </row>
    <row r="22" spans="1:6">
      <c r="A22" s="23"/>
      <c r="B22" s="23" t="s">
        <v>81</v>
      </c>
      <c r="C22" s="167">
        <v>0</v>
      </c>
      <c r="D22" s="167">
        <v>0</v>
      </c>
      <c r="E22" s="167">
        <v>0</v>
      </c>
      <c r="F22" s="167">
        <v>0</v>
      </c>
    </row>
    <row r="23" spans="1:6" ht="28.5">
      <c r="A23" s="24" t="s">
        <v>175</v>
      </c>
      <c r="B23" s="24" t="s">
        <v>171</v>
      </c>
      <c r="C23" s="167">
        <v>0</v>
      </c>
      <c r="D23" s="167">
        <v>0</v>
      </c>
      <c r="E23" s="167">
        <v>0</v>
      </c>
      <c r="F23" s="167">
        <v>0</v>
      </c>
    </row>
    <row r="24" spans="1:6" ht="28.5">
      <c r="A24" s="23"/>
      <c r="B24" s="7" t="s">
        <v>128</v>
      </c>
      <c r="C24" s="167">
        <v>0</v>
      </c>
      <c r="D24" s="167">
        <v>0</v>
      </c>
      <c r="E24" s="167">
        <v>0</v>
      </c>
      <c r="F24" s="167">
        <v>0</v>
      </c>
    </row>
    <row r="25" spans="1:6">
      <c r="A25" s="24" t="s">
        <v>176</v>
      </c>
      <c r="B25" s="3" t="s">
        <v>172</v>
      </c>
      <c r="C25" s="167">
        <v>0</v>
      </c>
      <c r="D25" s="167">
        <v>0</v>
      </c>
      <c r="E25" s="167">
        <v>0</v>
      </c>
      <c r="F25" s="167">
        <v>0</v>
      </c>
    </row>
    <row r="26" spans="1:6">
      <c r="A26" s="23"/>
      <c r="B26" s="13" t="s">
        <v>82</v>
      </c>
      <c r="C26" s="167">
        <v>0</v>
      </c>
      <c r="D26" s="167">
        <v>0</v>
      </c>
      <c r="E26" s="167">
        <v>0</v>
      </c>
      <c r="F26" s="167">
        <v>0</v>
      </c>
    </row>
    <row r="27" spans="1:6">
      <c r="A27" s="23"/>
      <c r="B27" s="13" t="s">
        <v>83</v>
      </c>
      <c r="C27" s="167">
        <v>0</v>
      </c>
      <c r="D27" s="167">
        <v>0</v>
      </c>
      <c r="E27" s="167">
        <v>0</v>
      </c>
      <c r="F27" s="167">
        <v>0</v>
      </c>
    </row>
    <row r="28" spans="1:6" ht="28.5">
      <c r="A28" s="25" t="s">
        <v>64</v>
      </c>
      <c r="B28" s="25" t="s">
        <v>173</v>
      </c>
      <c r="C28" s="167">
        <v>0</v>
      </c>
      <c r="D28" s="167">
        <v>0</v>
      </c>
      <c r="E28" s="167">
        <v>0</v>
      </c>
      <c r="F28" s="167">
        <v>0</v>
      </c>
    </row>
    <row r="29" spans="1:6">
      <c r="A29" s="14"/>
      <c r="B29" s="14" t="s">
        <v>188</v>
      </c>
      <c r="C29" s="167">
        <v>0</v>
      </c>
      <c r="D29" s="167">
        <v>0</v>
      </c>
      <c r="E29" s="167">
        <v>0</v>
      </c>
      <c r="F29" s="167">
        <v>0</v>
      </c>
    </row>
    <row r="30" spans="1:6">
      <c r="A30" s="24" t="s">
        <v>170</v>
      </c>
      <c r="B30" s="24" t="s">
        <v>84</v>
      </c>
      <c r="C30" s="167">
        <v>0</v>
      </c>
      <c r="D30" s="167">
        <v>0</v>
      </c>
      <c r="E30" s="167">
        <v>0</v>
      </c>
      <c r="F30" s="167">
        <v>0</v>
      </c>
    </row>
    <row r="31" spans="1:6">
      <c r="A31" s="24" t="s">
        <v>179</v>
      </c>
      <c r="B31" s="24" t="s">
        <v>283</v>
      </c>
      <c r="C31" s="167">
        <v>0</v>
      </c>
      <c r="D31" s="167">
        <v>0</v>
      </c>
      <c r="E31" s="167">
        <v>0</v>
      </c>
      <c r="F31" s="167">
        <v>0</v>
      </c>
    </row>
    <row r="32" spans="1:6">
      <c r="A32" s="23"/>
      <c r="B32" s="23" t="s">
        <v>91</v>
      </c>
      <c r="C32" s="167">
        <v>0</v>
      </c>
      <c r="D32" s="167">
        <v>0</v>
      </c>
      <c r="E32" s="167">
        <v>0</v>
      </c>
      <c r="F32" s="167">
        <v>0</v>
      </c>
    </row>
    <row r="33" spans="1:6" ht="28.5">
      <c r="A33" s="23"/>
      <c r="B33" s="23" t="s">
        <v>92</v>
      </c>
      <c r="C33" s="167">
        <v>0</v>
      </c>
      <c r="D33" s="167">
        <v>0</v>
      </c>
      <c r="E33" s="167">
        <v>0</v>
      </c>
      <c r="F33" s="167">
        <v>0</v>
      </c>
    </row>
    <row r="34" spans="1:6" ht="28.5">
      <c r="A34" s="23"/>
      <c r="B34" s="23" t="s">
        <v>93</v>
      </c>
      <c r="C34" s="167">
        <v>0</v>
      </c>
      <c r="D34" s="167">
        <v>0</v>
      </c>
      <c r="E34" s="167">
        <v>0</v>
      </c>
      <c r="F34" s="167">
        <v>0</v>
      </c>
    </row>
    <row r="35" spans="1:6">
      <c r="A35" s="23"/>
      <c r="B35" s="23" t="s">
        <v>94</v>
      </c>
      <c r="C35" s="167">
        <v>0</v>
      </c>
      <c r="D35" s="167">
        <v>0</v>
      </c>
      <c r="E35" s="167">
        <v>0</v>
      </c>
      <c r="F35" s="167">
        <v>0</v>
      </c>
    </row>
    <row r="36" spans="1:6" ht="28.5">
      <c r="A36" s="23"/>
      <c r="B36" s="23" t="s">
        <v>95</v>
      </c>
      <c r="C36" s="167">
        <v>0</v>
      </c>
      <c r="D36" s="167">
        <v>0</v>
      </c>
      <c r="E36" s="167">
        <v>0</v>
      </c>
      <c r="F36" s="167">
        <v>0</v>
      </c>
    </row>
    <row r="37" spans="1:6" ht="28.5">
      <c r="A37" s="23"/>
      <c r="B37" s="23" t="s">
        <v>96</v>
      </c>
      <c r="C37" s="167">
        <v>0</v>
      </c>
      <c r="D37" s="167">
        <v>0</v>
      </c>
      <c r="E37" s="167">
        <v>0</v>
      </c>
      <c r="F37" s="167">
        <v>0</v>
      </c>
    </row>
    <row r="38" spans="1:6" ht="28.5">
      <c r="A38" s="23"/>
      <c r="B38" s="23" t="s">
        <v>97</v>
      </c>
      <c r="C38" s="167">
        <v>0</v>
      </c>
      <c r="D38" s="167">
        <v>0</v>
      </c>
      <c r="E38" s="167">
        <v>0</v>
      </c>
      <c r="F38" s="167">
        <v>0</v>
      </c>
    </row>
    <row r="39" spans="1:6">
      <c r="A39" s="24" t="s">
        <v>177</v>
      </c>
      <c r="B39" s="24" t="s">
        <v>282</v>
      </c>
      <c r="C39" s="167">
        <v>0</v>
      </c>
      <c r="D39" s="167">
        <v>0</v>
      </c>
      <c r="E39" s="167">
        <v>0</v>
      </c>
      <c r="F39" s="167">
        <v>0</v>
      </c>
    </row>
    <row r="40" spans="1:6">
      <c r="A40" s="23"/>
      <c r="B40" s="23" t="s">
        <v>85</v>
      </c>
      <c r="C40" s="167">
        <v>0</v>
      </c>
      <c r="D40" s="167">
        <v>0</v>
      </c>
      <c r="E40" s="167">
        <v>0</v>
      </c>
      <c r="F40" s="167">
        <v>0</v>
      </c>
    </row>
    <row r="41" spans="1:6">
      <c r="A41" s="23"/>
      <c r="B41" s="23" t="s">
        <v>86</v>
      </c>
      <c r="C41" s="167">
        <v>0</v>
      </c>
      <c r="D41" s="167">
        <v>0</v>
      </c>
      <c r="E41" s="167">
        <v>0</v>
      </c>
      <c r="F41" s="167">
        <v>0</v>
      </c>
    </row>
    <row r="42" spans="1:6">
      <c r="A42" s="23"/>
      <c r="B42" s="23" t="s">
        <v>87</v>
      </c>
      <c r="C42" s="167">
        <v>0</v>
      </c>
      <c r="D42" s="167">
        <v>0</v>
      </c>
      <c r="E42" s="167">
        <v>0</v>
      </c>
      <c r="F42" s="167">
        <v>0</v>
      </c>
    </row>
    <row r="43" spans="1:6">
      <c r="A43" s="23"/>
      <c r="B43" s="23" t="s">
        <v>88</v>
      </c>
      <c r="C43" s="167">
        <v>0</v>
      </c>
      <c r="D43" s="167">
        <v>0</v>
      </c>
      <c r="E43" s="167">
        <v>0</v>
      </c>
      <c r="F43" s="167">
        <v>0</v>
      </c>
    </row>
    <row r="44" spans="1:6">
      <c r="A44" s="23"/>
      <c r="B44" s="23" t="s">
        <v>89</v>
      </c>
      <c r="C44" s="167">
        <v>0</v>
      </c>
      <c r="D44" s="167">
        <v>0</v>
      </c>
      <c r="E44" s="167">
        <v>0</v>
      </c>
      <c r="F44" s="167">
        <v>0</v>
      </c>
    </row>
    <row r="45" spans="1:6">
      <c r="A45" s="23"/>
      <c r="B45" s="23" t="s">
        <v>90</v>
      </c>
      <c r="C45" s="167">
        <v>0</v>
      </c>
      <c r="D45" s="167">
        <v>0</v>
      </c>
      <c r="E45" s="167">
        <v>0</v>
      </c>
      <c r="F45" s="167">
        <v>0</v>
      </c>
    </row>
    <row r="46" spans="1:6" ht="28.5">
      <c r="A46" s="26" t="s">
        <v>178</v>
      </c>
      <c r="B46" s="27" t="s">
        <v>98</v>
      </c>
      <c r="C46" s="167">
        <v>0</v>
      </c>
      <c r="D46" s="167">
        <v>0</v>
      </c>
      <c r="E46" s="167">
        <v>0</v>
      </c>
      <c r="F46" s="167">
        <v>0</v>
      </c>
    </row>
    <row r="47" spans="1:6" ht="28.5">
      <c r="A47" s="37"/>
      <c r="B47" s="38" t="s">
        <v>246</v>
      </c>
      <c r="C47" s="167">
        <v>0</v>
      </c>
      <c r="D47" s="167">
        <v>0</v>
      </c>
      <c r="E47" s="167">
        <v>0</v>
      </c>
      <c r="F47" s="167">
        <v>0</v>
      </c>
    </row>
    <row r="48" spans="1:6" ht="28.5">
      <c r="A48" s="25" t="s">
        <v>244</v>
      </c>
      <c r="B48" s="25" t="s">
        <v>174</v>
      </c>
      <c r="C48" s="167">
        <v>0</v>
      </c>
      <c r="D48" s="167">
        <v>0</v>
      </c>
      <c r="E48" s="167">
        <v>0</v>
      </c>
      <c r="F48" s="167">
        <v>0</v>
      </c>
    </row>
    <row r="49" spans="1:6" ht="28.5">
      <c r="A49" s="36"/>
      <c r="B49" s="14" t="s">
        <v>247</v>
      </c>
      <c r="C49" s="167">
        <v>0</v>
      </c>
      <c r="D49" s="167">
        <v>0</v>
      </c>
      <c r="E49" s="167">
        <v>0</v>
      </c>
      <c r="F49" s="167">
        <v>0</v>
      </c>
    </row>
    <row r="50" spans="1:6">
      <c r="A50" s="25" t="s">
        <v>245</v>
      </c>
      <c r="B50" s="25" t="s">
        <v>99</v>
      </c>
      <c r="C50" s="167">
        <v>0</v>
      </c>
      <c r="D50" s="167">
        <v>0</v>
      </c>
      <c r="E50" s="167">
        <v>0</v>
      </c>
      <c r="F50" s="167">
        <v>0</v>
      </c>
    </row>
    <row r="51" spans="1:6" ht="71.25">
      <c r="A51" s="14"/>
      <c r="B51" s="7" t="s">
        <v>189</v>
      </c>
      <c r="C51" s="167">
        <v>0</v>
      </c>
      <c r="D51" s="167">
        <v>0</v>
      </c>
      <c r="E51" s="167">
        <v>0</v>
      </c>
      <c r="F51" s="167">
        <v>0</v>
      </c>
    </row>
    <row r="52" spans="1:6" ht="15.75">
      <c r="A52" s="28" t="s">
        <v>67</v>
      </c>
      <c r="B52" s="28" t="s">
        <v>180</v>
      </c>
      <c r="C52" s="167">
        <v>0</v>
      </c>
      <c r="D52" s="167">
        <v>0</v>
      </c>
      <c r="E52" s="167">
        <v>0</v>
      </c>
      <c r="F52" s="167">
        <v>0</v>
      </c>
    </row>
    <row r="53" spans="1:6" ht="15.75">
      <c r="A53" s="12"/>
      <c r="B53" s="12" t="s">
        <v>181</v>
      </c>
      <c r="C53" s="167">
        <v>0</v>
      </c>
      <c r="D53" s="167">
        <v>0</v>
      </c>
      <c r="E53" s="167">
        <v>0</v>
      </c>
      <c r="F53" s="167">
        <v>0</v>
      </c>
    </row>
    <row r="54" spans="1:6" ht="15.75">
      <c r="A54" s="33" t="s">
        <v>248</v>
      </c>
      <c r="B54" s="28" t="s">
        <v>182</v>
      </c>
      <c r="C54" s="167">
        <v>0</v>
      </c>
      <c r="D54" s="167">
        <v>0</v>
      </c>
      <c r="E54" s="167">
        <v>0</v>
      </c>
      <c r="F54" s="167">
        <v>0</v>
      </c>
    </row>
    <row r="55" spans="1:6" ht="15.75">
      <c r="A55" s="12"/>
      <c r="B55" s="12" t="s">
        <v>183</v>
      </c>
      <c r="C55" s="167">
        <v>0</v>
      </c>
      <c r="D55" s="167">
        <v>0</v>
      </c>
      <c r="E55" s="167">
        <v>0</v>
      </c>
      <c r="F55" s="167">
        <v>0</v>
      </c>
    </row>
    <row r="56" spans="1:6" ht="15.75">
      <c r="A56" s="12"/>
      <c r="B56" s="12" t="s">
        <v>183</v>
      </c>
      <c r="C56" s="167">
        <v>0</v>
      </c>
      <c r="D56" s="167">
        <v>0</v>
      </c>
      <c r="E56" s="167">
        <v>0</v>
      </c>
      <c r="F56" s="167">
        <v>0</v>
      </c>
    </row>
  </sheetData>
  <mergeCells count="1">
    <mergeCell ref="A1:F1"/>
  </mergeCells>
  <pageMargins left="0.7" right="0.7" top="0.2" bottom="0.17" header="0.17" footer="0.17"/>
  <pageSetup paperSize="5" orientation="landscape" horizontalDpi="0" verticalDpi="0" r:id="rId1"/>
</worksheet>
</file>

<file path=xl/worksheets/sheet7.xml><?xml version="1.0" encoding="utf-8"?>
<worksheet xmlns="http://schemas.openxmlformats.org/spreadsheetml/2006/main" xmlns:r="http://schemas.openxmlformats.org/officeDocument/2006/relationships">
  <dimension ref="A1:H14"/>
  <sheetViews>
    <sheetView zoomScale="80" zoomScaleNormal="80" workbookViewId="0">
      <selection activeCell="G8" sqref="G8"/>
    </sheetView>
  </sheetViews>
  <sheetFormatPr defaultRowHeight="15"/>
  <cols>
    <col min="1" max="1" width="11" style="123" customWidth="1"/>
    <col min="2" max="2" width="38.5703125" style="39" customWidth="1"/>
    <col min="3" max="3" width="12.28515625" style="89" customWidth="1"/>
    <col min="4" max="4" width="10.7109375" style="89" customWidth="1"/>
    <col min="5" max="5" width="12.42578125" style="99" customWidth="1"/>
    <col min="6" max="6" width="12.28515625" style="99" customWidth="1"/>
    <col min="7" max="7" width="60.28515625" style="39" customWidth="1"/>
    <col min="8" max="8" width="11.140625" style="39" bestFit="1" customWidth="1"/>
    <col min="9" max="9" width="10.5703125" style="39" customWidth="1"/>
    <col min="10" max="16384" width="9.140625" style="39"/>
  </cols>
  <sheetData>
    <row r="1" spans="1:8" ht="31.5" customHeight="1">
      <c r="A1" s="187" t="s">
        <v>409</v>
      </c>
      <c r="B1" s="187"/>
      <c r="C1" s="187"/>
      <c r="D1" s="187"/>
      <c r="E1" s="187"/>
      <c r="F1" s="187"/>
      <c r="G1" s="187"/>
      <c r="H1" s="48"/>
    </row>
    <row r="2" spans="1:8" s="89" customFormat="1" ht="45.75" customHeight="1">
      <c r="A2" s="127" t="s">
        <v>275</v>
      </c>
      <c r="B2" s="127" t="s">
        <v>9</v>
      </c>
      <c r="C2" s="127" t="s">
        <v>10</v>
      </c>
      <c r="D2" s="127" t="s">
        <v>410</v>
      </c>
      <c r="E2" s="127" t="s">
        <v>12</v>
      </c>
      <c r="F2" s="127" t="s">
        <v>13</v>
      </c>
      <c r="G2" s="127" t="s">
        <v>14</v>
      </c>
    </row>
    <row r="3" spans="1:8" ht="34.5" customHeight="1">
      <c r="A3" s="140" t="s">
        <v>227</v>
      </c>
      <c r="B3" s="140" t="s">
        <v>405</v>
      </c>
      <c r="C3" s="92"/>
      <c r="D3" s="92"/>
      <c r="E3" s="92"/>
      <c r="F3" s="110">
        <f>F4+F5+F6+F7</f>
        <v>23.76</v>
      </c>
      <c r="G3" s="118"/>
    </row>
    <row r="4" spans="1:8">
      <c r="A4" s="141"/>
      <c r="B4" s="29" t="s">
        <v>121</v>
      </c>
      <c r="C4" s="90">
        <v>0.68</v>
      </c>
      <c r="D4" s="90">
        <v>12</v>
      </c>
      <c r="E4" s="92">
        <f t="shared" ref="E4" si="0">C4*D4</f>
        <v>8.16</v>
      </c>
      <c r="F4" s="92">
        <v>8.16</v>
      </c>
      <c r="G4" s="118"/>
    </row>
    <row r="5" spans="1:8">
      <c r="A5" s="141"/>
      <c r="B5" s="29" t="s">
        <v>122</v>
      </c>
      <c r="C5" s="90">
        <v>0.64</v>
      </c>
      <c r="D5" s="90">
        <v>12</v>
      </c>
      <c r="E5" s="92">
        <f>C5*D5</f>
        <v>7.68</v>
      </c>
      <c r="F5" s="92">
        <v>7.2</v>
      </c>
      <c r="G5" s="118"/>
    </row>
    <row r="6" spans="1:8" ht="93.75" customHeight="1">
      <c r="A6" s="141"/>
      <c r="B6" s="91" t="s">
        <v>123</v>
      </c>
      <c r="C6" s="92">
        <v>0.4</v>
      </c>
      <c r="D6" s="92">
        <v>12</v>
      </c>
      <c r="E6" s="92">
        <f>C6*D6</f>
        <v>4.8000000000000007</v>
      </c>
      <c r="F6" s="92">
        <v>4.8</v>
      </c>
      <c r="G6" s="38" t="s">
        <v>408</v>
      </c>
    </row>
    <row r="7" spans="1:8">
      <c r="A7" s="141"/>
      <c r="B7" s="29" t="s">
        <v>389</v>
      </c>
      <c r="C7" s="90">
        <v>0.3</v>
      </c>
      <c r="D7" s="90">
        <v>12</v>
      </c>
      <c r="E7" s="92">
        <f>D7*C7</f>
        <v>3.5999999999999996</v>
      </c>
      <c r="F7" s="92">
        <v>3.6</v>
      </c>
      <c r="G7" s="118"/>
    </row>
    <row r="8" spans="1:8" ht="28.5">
      <c r="A8" s="140" t="s">
        <v>226</v>
      </c>
      <c r="B8" s="140" t="s">
        <v>406</v>
      </c>
      <c r="C8" s="92"/>
      <c r="D8" s="92"/>
      <c r="E8" s="92"/>
      <c r="F8" s="110">
        <f>F9+F10+F11+F12</f>
        <v>260.95999999999998</v>
      </c>
      <c r="G8" s="118"/>
    </row>
    <row r="9" spans="1:8">
      <c r="A9" s="141"/>
      <c r="B9" s="29" t="s">
        <v>124</v>
      </c>
      <c r="C9" s="90">
        <v>0.5</v>
      </c>
      <c r="D9" s="90">
        <f>12</f>
        <v>12</v>
      </c>
      <c r="E9" s="90">
        <f>C9*D9*13</f>
        <v>78</v>
      </c>
      <c r="F9" s="90">
        <v>78</v>
      </c>
      <c r="G9" s="118"/>
    </row>
    <row r="10" spans="1:8">
      <c r="A10" s="141"/>
      <c r="B10" s="29" t="s">
        <v>125</v>
      </c>
      <c r="C10" s="90">
        <v>0.42</v>
      </c>
      <c r="D10" s="90">
        <f>12</f>
        <v>12</v>
      </c>
      <c r="E10" s="90">
        <f>C10*D10*13</f>
        <v>65.52</v>
      </c>
      <c r="F10" s="90">
        <v>65.52</v>
      </c>
      <c r="G10" s="118"/>
    </row>
    <row r="11" spans="1:8" ht="99.75">
      <c r="A11" s="141"/>
      <c r="B11" s="91" t="s">
        <v>126</v>
      </c>
      <c r="C11" s="90">
        <v>0.3</v>
      </c>
      <c r="D11" s="90">
        <v>12</v>
      </c>
      <c r="E11" s="90">
        <f>C11*D11*13</f>
        <v>46.8</v>
      </c>
      <c r="F11" s="90">
        <v>46.8</v>
      </c>
      <c r="G11" s="119" t="s">
        <v>407</v>
      </c>
    </row>
    <row r="12" spans="1:8" ht="28.5">
      <c r="A12" s="141"/>
      <c r="B12" s="29" t="s">
        <v>127</v>
      </c>
      <c r="C12" s="90">
        <v>0.45282</v>
      </c>
      <c r="D12" s="90">
        <v>12</v>
      </c>
      <c r="E12" s="90">
        <f>C12*D12*13</f>
        <v>70.639920000000004</v>
      </c>
      <c r="F12" s="90">
        <v>70.64</v>
      </c>
      <c r="G12" s="118"/>
    </row>
    <row r="13" spans="1:8" ht="18" customHeight="1">
      <c r="A13" s="141"/>
      <c r="B13" s="91" t="s">
        <v>390</v>
      </c>
      <c r="C13" s="79">
        <v>0</v>
      </c>
      <c r="D13" s="79">
        <v>0</v>
      </c>
      <c r="E13" s="95">
        <v>0</v>
      </c>
      <c r="F13" s="96">
        <v>0</v>
      </c>
      <c r="G13" s="119"/>
    </row>
    <row r="14" spans="1:8" ht="32.25" customHeight="1">
      <c r="A14" s="142">
        <v>17.5</v>
      </c>
      <c r="B14" s="142" t="s">
        <v>286</v>
      </c>
      <c r="C14" s="79">
        <v>0</v>
      </c>
      <c r="D14" s="79">
        <v>0</v>
      </c>
      <c r="E14" s="95">
        <v>0</v>
      </c>
      <c r="F14" s="96">
        <v>0</v>
      </c>
      <c r="G14" s="51"/>
    </row>
  </sheetData>
  <mergeCells count="1">
    <mergeCell ref="A1:G1"/>
  </mergeCells>
  <pageMargins left="0.55000000000000004" right="0.17" top="0.32" bottom="0.56999999999999995" header="0.23" footer="0.3"/>
  <pageSetup paperSize="5" orientation="landscape"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3</vt:i4>
      </vt:variant>
    </vt:vector>
  </HeadingPairs>
  <TitlesOfParts>
    <vt:vector size="10" baseType="lpstr">
      <vt:lpstr>Data for QA and KK</vt:lpstr>
      <vt:lpstr>QA</vt:lpstr>
      <vt:lpstr>Kayakalp</vt:lpstr>
      <vt:lpstr>SSS</vt:lpstr>
      <vt:lpstr>NUHM Non-Metro</vt:lpstr>
      <vt:lpstr>NUHM Metro</vt:lpstr>
      <vt:lpstr>HR</vt:lpstr>
      <vt:lpstr>Kayakalp!Print_Area</vt:lpstr>
      <vt:lpstr>QA!Print_Area</vt:lpstr>
      <vt:lpstr>QA!Print_Titles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2020-12-21T09:46:53Z</dcterms:modified>
</cp:coreProperties>
</file>